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10.xml" ContentType="application/vnd.openxmlformats-officedocument.drawingml.chart+xml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45" windowWidth="19815" windowHeight="7665"/>
  </bookViews>
  <sheets>
    <sheet name="Sheet1" sheetId="3" r:id="rId1"/>
    <sheet name="Sheet4" sheetId="4" r:id="rId2"/>
  </sheets>
  <calcPr calcId="124519"/>
</workbook>
</file>

<file path=xl/calcChain.xml><?xml version="1.0" encoding="utf-8"?>
<calcChain xmlns="http://schemas.openxmlformats.org/spreadsheetml/2006/main">
  <c r="AK41" i="3"/>
  <c r="AK40"/>
  <c r="AK39"/>
  <c r="AJ41"/>
  <c r="AJ40"/>
  <c r="AJ39"/>
  <c r="AI41"/>
  <c r="AI40"/>
  <c r="AI39"/>
  <c r="AK35"/>
  <c r="AK34"/>
  <c r="AK33"/>
  <c r="AJ35"/>
  <c r="AJ34"/>
  <c r="AJ33"/>
  <c r="AI35"/>
  <c r="AI34"/>
  <c r="AI33"/>
  <c r="AE29"/>
  <c r="AE19"/>
  <c r="AK29"/>
  <c r="AK28"/>
  <c r="AK27"/>
  <c r="AJ29"/>
  <c r="AJ28"/>
  <c r="AJ27"/>
  <c r="AI29"/>
  <c r="AI28"/>
  <c r="AI27"/>
  <c r="AK23"/>
  <c r="AK22"/>
  <c r="AK21"/>
  <c r="AJ23"/>
  <c r="AJ22"/>
  <c r="AJ21"/>
  <c r="AI23"/>
  <c r="AI22"/>
  <c r="AI21"/>
  <c r="K155" l="1"/>
  <c r="L155" s="1"/>
  <c r="K154"/>
  <c r="K156"/>
  <c r="L156" s="1"/>
  <c r="J156"/>
  <c r="J155"/>
  <c r="J154"/>
  <c r="G156"/>
  <c r="H156" s="1"/>
  <c r="G155"/>
  <c r="G154"/>
  <c r="H154" s="1"/>
  <c r="F156"/>
  <c r="F155"/>
  <c r="F154"/>
  <c r="C156"/>
  <c r="C155"/>
  <c r="B156"/>
  <c r="D156" s="1"/>
  <c r="B155"/>
  <c r="B154"/>
  <c r="C154"/>
  <c r="D140"/>
  <c r="U148"/>
  <c r="R148"/>
  <c r="N148"/>
  <c r="K148"/>
  <c r="G148"/>
  <c r="D148"/>
  <c r="U147"/>
  <c r="R147"/>
  <c r="N147"/>
  <c r="K147"/>
  <c r="G147"/>
  <c r="D147"/>
  <c r="U146"/>
  <c r="R146"/>
  <c r="N146"/>
  <c r="K146"/>
  <c r="G146"/>
  <c r="D146"/>
  <c r="U145"/>
  <c r="R145"/>
  <c r="N145"/>
  <c r="K145"/>
  <c r="G145"/>
  <c r="D145"/>
  <c r="U144"/>
  <c r="R144"/>
  <c r="N144"/>
  <c r="K144"/>
  <c r="G144"/>
  <c r="D144"/>
  <c r="U143"/>
  <c r="R143"/>
  <c r="N143"/>
  <c r="K143"/>
  <c r="G143"/>
  <c r="D143"/>
  <c r="R142"/>
  <c r="N142"/>
  <c r="K142"/>
  <c r="G142"/>
  <c r="D142"/>
  <c r="R141"/>
  <c r="N141"/>
  <c r="K141"/>
  <c r="G141"/>
  <c r="D141"/>
  <c r="R140"/>
  <c r="N140"/>
  <c r="K140"/>
  <c r="G140"/>
  <c r="AA124"/>
  <c r="Z126"/>
  <c r="AA123" s="1"/>
  <c r="Z121"/>
  <c r="AA120" s="1"/>
  <c r="AA119" l="1"/>
  <c r="H155"/>
  <c r="AA118"/>
  <c r="AA125"/>
  <c r="D154"/>
  <c r="B158" s="1"/>
  <c r="C158" s="1"/>
  <c r="D158" s="1"/>
  <c r="D155"/>
  <c r="L154"/>
  <c r="B160" s="1"/>
  <c r="C160" s="1"/>
  <c r="D160" s="1"/>
  <c r="B159"/>
  <c r="C159" s="1"/>
  <c r="D159" s="1"/>
  <c r="S58"/>
  <c r="S59"/>
  <c r="S57"/>
  <c r="S52"/>
  <c r="S53"/>
  <c r="S51"/>
  <c r="AF15"/>
  <c r="AG15"/>
  <c r="AH15"/>
  <c r="AI15"/>
  <c r="AF14"/>
  <c r="AG14"/>
  <c r="AH14"/>
  <c r="AI14"/>
  <c r="AF13"/>
  <c r="AG13"/>
  <c r="AH13"/>
  <c r="AI13"/>
  <c r="AF10"/>
  <c r="AG10"/>
  <c r="AH10"/>
  <c r="AI10"/>
  <c r="AF9"/>
  <c r="AG9"/>
  <c r="AH9"/>
  <c r="AI9"/>
  <c r="AF8"/>
  <c r="AG8"/>
  <c r="AH8"/>
  <c r="AI8"/>
  <c r="AH4"/>
  <c r="AF5"/>
  <c r="AG5"/>
  <c r="AH5"/>
  <c r="AI5"/>
  <c r="AF4"/>
  <c r="AG4"/>
  <c r="AI4"/>
  <c r="AF3"/>
  <c r="AG3"/>
  <c r="AH3"/>
  <c r="AI3"/>
  <c r="AE15"/>
  <c r="AE14"/>
  <c r="AE13"/>
  <c r="AE10"/>
  <c r="AE9"/>
  <c r="AE8"/>
  <c r="AE5"/>
  <c r="AE4"/>
  <c r="AE3"/>
  <c r="Y3"/>
  <c r="X3"/>
  <c r="L68"/>
  <c r="L69"/>
  <c r="L70"/>
  <c r="L71"/>
  <c r="L72"/>
  <c r="L73"/>
  <c r="L74"/>
  <c r="L75"/>
  <c r="L67"/>
  <c r="H68"/>
  <c r="H69"/>
  <c r="H70"/>
  <c r="H71"/>
  <c r="H72"/>
  <c r="H73"/>
  <c r="H74"/>
  <c r="H75"/>
  <c r="H67"/>
  <c r="D68"/>
  <c r="D69"/>
  <c r="D70"/>
  <c r="AE36" s="1"/>
  <c r="D71"/>
  <c r="D72"/>
  <c r="D73"/>
  <c r="D74"/>
  <c r="D75"/>
  <c r="D67"/>
  <c r="AE35" s="1"/>
  <c r="L56"/>
  <c r="L57"/>
  <c r="L58"/>
  <c r="L59"/>
  <c r="L60"/>
  <c r="L61"/>
  <c r="L62"/>
  <c r="L63"/>
  <c r="L55"/>
  <c r="H56"/>
  <c r="H57"/>
  <c r="H58"/>
  <c r="H59"/>
  <c r="H60"/>
  <c r="H61"/>
  <c r="H62"/>
  <c r="H63"/>
  <c r="H55"/>
  <c r="D56"/>
  <c r="D57"/>
  <c r="D58"/>
  <c r="D59"/>
  <c r="D60"/>
  <c r="D61"/>
  <c r="D62"/>
  <c r="D63"/>
  <c r="D55"/>
  <c r="Y29"/>
  <c r="AA21" s="1"/>
  <c r="AB21" s="1"/>
  <c r="U19"/>
  <c r="U20"/>
  <c r="U21"/>
  <c r="U22"/>
  <c r="AF31" s="1"/>
  <c r="U23"/>
  <c r="U24"/>
  <c r="R17"/>
  <c r="R18"/>
  <c r="X29" s="1"/>
  <c r="R19"/>
  <c r="R20"/>
  <c r="X30" s="1"/>
  <c r="R21"/>
  <c r="R22"/>
  <c r="AE31" s="1"/>
  <c r="R23"/>
  <c r="R24"/>
  <c r="R16"/>
  <c r="N17"/>
  <c r="N18"/>
  <c r="N19"/>
  <c r="N20"/>
  <c r="N21"/>
  <c r="N22"/>
  <c r="N23"/>
  <c r="Y26" s="1"/>
  <c r="N24"/>
  <c r="N16"/>
  <c r="AF24" s="1"/>
  <c r="K17"/>
  <c r="K18"/>
  <c r="K19"/>
  <c r="K20"/>
  <c r="X25" s="1"/>
  <c r="K21"/>
  <c r="K22"/>
  <c r="K23"/>
  <c r="K24"/>
  <c r="K16"/>
  <c r="G17"/>
  <c r="G18"/>
  <c r="G19"/>
  <c r="AF20" s="1"/>
  <c r="G20"/>
  <c r="G21"/>
  <c r="G22"/>
  <c r="G23"/>
  <c r="Y21" s="1"/>
  <c r="G24"/>
  <c r="G16"/>
  <c r="AF19" s="1"/>
  <c r="D17"/>
  <c r="D18"/>
  <c r="D19"/>
  <c r="D20"/>
  <c r="X20" s="1"/>
  <c r="D21"/>
  <c r="D22"/>
  <c r="AE21" s="1"/>
  <c r="D23"/>
  <c r="D24"/>
  <c r="D16"/>
  <c r="Y15"/>
  <c r="Z15"/>
  <c r="AA15"/>
  <c r="AB15"/>
  <c r="Y14"/>
  <c r="Z14"/>
  <c r="AA14"/>
  <c r="AB14"/>
  <c r="Y13"/>
  <c r="Z13"/>
  <c r="AA13"/>
  <c r="AB13"/>
  <c r="X15"/>
  <c r="X14"/>
  <c r="X13"/>
  <c r="Y10"/>
  <c r="Z10"/>
  <c r="AA10"/>
  <c r="AB10"/>
  <c r="Y9"/>
  <c r="Z9"/>
  <c r="AA9"/>
  <c r="AB9"/>
  <c r="Y8"/>
  <c r="Z8"/>
  <c r="AA8"/>
  <c r="AB8"/>
  <c r="X10"/>
  <c r="X9"/>
  <c r="X8"/>
  <c r="Y5"/>
  <c r="Z5"/>
  <c r="AA5"/>
  <c r="AB5"/>
  <c r="Y4"/>
  <c r="Z4"/>
  <c r="AA4"/>
  <c r="AB4"/>
  <c r="Z3"/>
  <c r="AA3"/>
  <c r="AB3"/>
  <c r="X5"/>
  <c r="X4"/>
  <c r="G103"/>
  <c r="G102"/>
  <c r="G101"/>
  <c r="G100"/>
  <c r="G99"/>
  <c r="G98"/>
  <c r="G97"/>
  <c r="G96"/>
  <c r="G95"/>
  <c r="C103"/>
  <c r="C102"/>
  <c r="C101"/>
  <c r="C100"/>
  <c r="C99"/>
  <c r="C98"/>
  <c r="C97"/>
  <c r="C96"/>
  <c r="C95"/>
  <c r="AF51" s="1"/>
  <c r="C88"/>
  <c r="C87"/>
  <c r="C86"/>
  <c r="C85"/>
  <c r="C84"/>
  <c r="C83"/>
  <c r="C82"/>
  <c r="C81"/>
  <c r="C80"/>
  <c r="K88"/>
  <c r="K87"/>
  <c r="K86"/>
  <c r="K85"/>
  <c r="K84"/>
  <c r="K83"/>
  <c r="K82"/>
  <c r="K81"/>
  <c r="K80"/>
  <c r="G88"/>
  <c r="G87"/>
  <c r="G86"/>
  <c r="G85"/>
  <c r="G84"/>
  <c r="G83"/>
  <c r="G82"/>
  <c r="G81"/>
  <c r="G80"/>
  <c r="AF45" l="1"/>
  <c r="Y45"/>
  <c r="AE41"/>
  <c r="X41"/>
  <c r="AF52"/>
  <c r="AE20"/>
  <c r="AE24"/>
  <c r="AF26"/>
  <c r="AE30"/>
  <c r="Y36"/>
  <c r="X37"/>
  <c r="AF40"/>
  <c r="Y40"/>
  <c r="AF47"/>
  <c r="Y47"/>
  <c r="AE45"/>
  <c r="X45"/>
  <c r="AE26"/>
  <c r="AF25"/>
  <c r="AF42"/>
  <c r="Y42"/>
  <c r="AF46"/>
  <c r="Y46"/>
  <c r="AE40"/>
  <c r="X40"/>
  <c r="AE47"/>
  <c r="X47"/>
  <c r="AF60"/>
  <c r="Y56"/>
  <c r="AF55"/>
  <c r="AF21"/>
  <c r="AE25"/>
  <c r="AF35"/>
  <c r="AF41"/>
  <c r="Y41"/>
  <c r="AE42"/>
  <c r="X42"/>
  <c r="AE46"/>
  <c r="X46"/>
  <c r="AF30"/>
  <c r="Y20"/>
  <c r="X26"/>
  <c r="Y30"/>
  <c r="AF37"/>
  <c r="Y55"/>
  <c r="Y52"/>
  <c r="X36"/>
  <c r="Y51"/>
  <c r="AF56"/>
  <c r="Y19"/>
  <c r="AA19" s="1"/>
  <c r="AB19" s="1"/>
  <c r="AC19" s="1"/>
  <c r="AF36"/>
  <c r="Y35"/>
  <c r="Y60"/>
  <c r="X35"/>
  <c r="AE37"/>
  <c r="X19"/>
  <c r="X21"/>
  <c r="X24"/>
  <c r="Y25"/>
  <c r="X31"/>
  <c r="Y24"/>
  <c r="AA20" s="1"/>
  <c r="AB20" s="1"/>
  <c r="AC20" s="1"/>
  <c r="Y37"/>
  <c r="C90"/>
  <c r="C91"/>
  <c r="C89"/>
  <c r="K96"/>
  <c r="K97"/>
  <c r="K98"/>
  <c r="K99"/>
  <c r="K100"/>
  <c r="K101"/>
  <c r="K102"/>
  <c r="K103"/>
  <c r="K95"/>
  <c r="Y59" l="1"/>
  <c r="AF59"/>
  <c r="AE56"/>
  <c r="X56"/>
  <c r="AE60"/>
  <c r="X60"/>
  <c r="X52"/>
  <c r="AE52"/>
  <c r="C104"/>
  <c r="C105"/>
  <c r="C106"/>
  <c r="AE51" l="1"/>
  <c r="AE55"/>
  <c r="X59"/>
  <c r="AE59"/>
  <c r="X51"/>
  <c r="X55"/>
</calcChain>
</file>

<file path=xl/sharedStrings.xml><?xml version="1.0" encoding="utf-8"?>
<sst xmlns="http://schemas.openxmlformats.org/spreadsheetml/2006/main" count="687" uniqueCount="79">
  <si>
    <t>Perlakuan</t>
  </si>
  <si>
    <t>S1</t>
  </si>
  <si>
    <t>S2</t>
  </si>
  <si>
    <t>S3</t>
  </si>
  <si>
    <t>Kangkung</t>
  </si>
  <si>
    <t>Caisim</t>
  </si>
  <si>
    <t>Selada</t>
  </si>
  <si>
    <t>0 PST</t>
  </si>
  <si>
    <t>1 PST</t>
  </si>
  <si>
    <t>2 PST</t>
  </si>
  <si>
    <t>3 PST</t>
  </si>
  <si>
    <t>4 PST</t>
  </si>
  <si>
    <t>S1U1</t>
  </si>
  <si>
    <t>S1U2</t>
  </si>
  <si>
    <t>S1U3</t>
  </si>
  <si>
    <t>S2U1</t>
  </si>
  <si>
    <t>S2U2</t>
  </si>
  <si>
    <t>S2U3</t>
  </si>
  <si>
    <t>S3U1</t>
  </si>
  <si>
    <t>S3U2</t>
  </si>
  <si>
    <t>S3U3</t>
  </si>
  <si>
    <t>Berat Basah</t>
  </si>
  <si>
    <t>Akar</t>
  </si>
  <si>
    <t>Tajuk</t>
  </si>
  <si>
    <t>Berat Kering</t>
  </si>
  <si>
    <t>pH Tanah</t>
  </si>
  <si>
    <t>N Total</t>
  </si>
  <si>
    <t>C-organik</t>
  </si>
  <si>
    <t>X</t>
  </si>
  <si>
    <t>Y</t>
  </si>
  <si>
    <t>BOBOT TANAMAN</t>
  </si>
  <si>
    <t>TINGGI TANAMAN</t>
  </si>
  <si>
    <t>AAS</t>
  </si>
  <si>
    <t>Dalam tanah</t>
  </si>
  <si>
    <t>Absorban Zn</t>
  </si>
  <si>
    <t>Absorban Cu</t>
  </si>
  <si>
    <t>Sebelum Tanam S1</t>
  </si>
  <si>
    <t>Sebelum Tanam S2</t>
  </si>
  <si>
    <t>Sebelum Tanam S3</t>
  </si>
  <si>
    <t>Cu Tanah</t>
  </si>
  <si>
    <t>Zn Tanah</t>
  </si>
  <si>
    <t>Zn Tanaman</t>
  </si>
  <si>
    <t>Cu Tanaman</t>
  </si>
  <si>
    <t>Cu</t>
  </si>
  <si>
    <t>Zn</t>
  </si>
  <si>
    <t>Sebelum</t>
  </si>
  <si>
    <t>Sesudah</t>
  </si>
  <si>
    <t>Basah</t>
  </si>
  <si>
    <t>Kering</t>
  </si>
  <si>
    <t>BB</t>
  </si>
  <si>
    <t>BK</t>
  </si>
  <si>
    <t>PENYERAPAN LOGAM TANAMAN</t>
  </si>
  <si>
    <t>kangkung</t>
  </si>
  <si>
    <t>selada</t>
  </si>
  <si>
    <t>caisim</t>
  </si>
  <si>
    <t>LOGAM TANAH</t>
  </si>
  <si>
    <t>tinggi</t>
  </si>
  <si>
    <t>bobot</t>
  </si>
  <si>
    <t>tanaman</t>
  </si>
  <si>
    <t>tanah</t>
  </si>
  <si>
    <t>Tanaman</t>
  </si>
  <si>
    <t>K</t>
  </si>
  <si>
    <t>S</t>
  </si>
  <si>
    <t>C</t>
  </si>
  <si>
    <t>Sb</t>
  </si>
  <si>
    <t>SS</t>
  </si>
  <si>
    <t>DLT</t>
  </si>
  <si>
    <t>akar</t>
  </si>
  <si>
    <t>pucuk</t>
  </si>
  <si>
    <t>bk</t>
  </si>
  <si>
    <t>p/a</t>
  </si>
  <si>
    <t>s</t>
  </si>
  <si>
    <t>c</t>
  </si>
  <si>
    <t>k</t>
  </si>
  <si>
    <t>N</t>
  </si>
  <si>
    <t>NSTDEV</t>
  </si>
  <si>
    <t>CSTDEV</t>
  </si>
  <si>
    <t>Before</t>
  </si>
  <si>
    <t>After</t>
  </si>
</sst>
</file>

<file path=xl/styles.xml><?xml version="1.0" encoding="utf-8"?>
<styleSheet xmlns="http://schemas.openxmlformats.org/spreadsheetml/2006/main">
  <numFmts count="1">
    <numFmt numFmtId="164" formatCode="0.000"/>
  </numFmts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9">
    <xf numFmtId="0" fontId="0" fillId="0" borderId="0" xfId="0"/>
    <xf numFmtId="2" fontId="0" fillId="0" borderId="0" xfId="0" applyNumberFormat="1"/>
    <xf numFmtId="0" fontId="1" fillId="0" borderId="0" xfId="0" applyFont="1"/>
    <xf numFmtId="0" fontId="1" fillId="0" borderId="0" xfId="0" applyFont="1" applyAlignment="1"/>
    <xf numFmtId="164" fontId="0" fillId="0" borderId="0" xfId="0" applyNumberFormat="1"/>
    <xf numFmtId="9" fontId="0" fillId="0" borderId="0" xfId="1" applyFont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style val="1"/>
  <c:chart>
    <c:title>
      <c:tx>
        <c:rich>
          <a:bodyPr/>
          <a:lstStyle/>
          <a:p>
            <a:pPr>
              <a:defRPr/>
            </a:pPr>
            <a:r>
              <a:rPr lang="id-ID" sz="2400"/>
              <a:t>Caisim</a:t>
            </a:r>
            <a:endParaRPr lang="en-US" sz="2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Sheet1!$X$18</c:f>
              <c:strCache>
                <c:ptCount val="1"/>
                <c:pt idx="0">
                  <c:v>Basah</c:v>
                </c:pt>
              </c:strCache>
            </c:strRef>
          </c:tx>
          <c:dLbls>
            <c:delete val="1"/>
          </c:dLbls>
          <c:errBars>
            <c:errBarType val="plus"/>
            <c:errValType val="cust"/>
            <c:plus>
              <c:numRef>
                <c:f>Sheet1!$AE$19:$AE$21</c:f>
                <c:numCache>
                  <c:formatCode>General</c:formatCode>
                  <c:ptCount val="3"/>
                  <c:pt idx="0">
                    <c:v>0.17897858344878467</c:v>
                  </c:pt>
                  <c:pt idx="1">
                    <c:v>0.13747727084867611</c:v>
                  </c:pt>
                  <c:pt idx="2">
                    <c:v>0.1184623709594459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Sheet1!$W$19:$W$21</c:f>
              <c:strCache>
                <c:ptCount val="3"/>
                <c:pt idx="0">
                  <c:v>S1</c:v>
                </c:pt>
                <c:pt idx="1">
                  <c:v>S2</c:v>
                </c:pt>
                <c:pt idx="2">
                  <c:v>S3</c:v>
                </c:pt>
              </c:strCache>
            </c:strRef>
          </c:cat>
          <c:val>
            <c:numRef>
              <c:f>Sheet1!$X$19:$X$21</c:f>
              <c:numCache>
                <c:formatCode>General</c:formatCode>
                <c:ptCount val="3"/>
                <c:pt idx="0">
                  <c:v>1.0333333333333332</c:v>
                </c:pt>
                <c:pt idx="1">
                  <c:v>0.66999999999999993</c:v>
                </c:pt>
                <c:pt idx="2">
                  <c:v>0.34333333333333332</c:v>
                </c:pt>
              </c:numCache>
            </c:numRef>
          </c:val>
        </c:ser>
        <c:dLbls>
          <c:showVal val="1"/>
        </c:dLbls>
        <c:axId val="131368448"/>
        <c:axId val="131369984"/>
      </c:barChart>
      <c:catAx>
        <c:axId val="131368448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600" baseline="0"/>
            </a:pPr>
            <a:endParaRPr lang="id-ID"/>
          </a:p>
        </c:txPr>
        <c:crossAx val="131369984"/>
        <c:crosses val="autoZero"/>
        <c:auto val="1"/>
        <c:lblAlgn val="ctr"/>
        <c:lblOffset val="100"/>
      </c:catAx>
      <c:valAx>
        <c:axId val="131369984"/>
        <c:scaling>
          <c:orientation val="minMax"/>
          <c:max val="7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d-ID" sz="1600"/>
                  <a:t>Weight (g pot</a:t>
                </a:r>
                <a:r>
                  <a:rPr lang="id-ID" sz="1600" baseline="30000"/>
                  <a:t>-1</a:t>
                </a:r>
                <a:r>
                  <a:rPr lang="id-ID" sz="1600"/>
                  <a:t>)</a:t>
                </a:r>
                <a:endParaRPr lang="en-US" sz="1600"/>
              </a:p>
            </c:rich>
          </c:tx>
          <c:layout/>
        </c:title>
        <c:numFmt formatCode="General" sourceLinked="1"/>
        <c:majorTickMark val="none"/>
        <c:tickLblPos val="nextTo"/>
        <c:txPr>
          <a:bodyPr/>
          <a:lstStyle/>
          <a:p>
            <a:pPr>
              <a:defRPr sz="1600" baseline="0"/>
            </a:pPr>
            <a:endParaRPr lang="id-ID"/>
          </a:p>
        </c:txPr>
        <c:crossAx val="131368448"/>
        <c:crosses val="autoZero"/>
        <c:crossBetween val="between"/>
        <c:majorUnit val="1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style val="1"/>
  <c:chart>
    <c:title>
      <c:tx>
        <c:rich>
          <a:bodyPr/>
          <a:lstStyle/>
          <a:p>
            <a:pPr>
              <a:defRPr/>
            </a:pPr>
            <a:r>
              <a:rPr lang="id-ID" sz="2400"/>
              <a:t>Caisim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Sheet1!$W$3</c:f>
              <c:strCache>
                <c:ptCount val="1"/>
                <c:pt idx="0">
                  <c:v>S1</c:v>
                </c:pt>
              </c:strCache>
            </c:strRef>
          </c:tx>
          <c:errBars>
            <c:errDir val="y"/>
            <c:errBarType val="plus"/>
            <c:errValType val="cust"/>
            <c:plus>
              <c:numRef>
                <c:f>Sheet1!$AE$3:$AI$3</c:f>
                <c:numCache>
                  <c:formatCode>General</c:formatCode>
                  <c:ptCount val="5"/>
                  <c:pt idx="0">
                    <c:v>0.47258156262526585</c:v>
                  </c:pt>
                  <c:pt idx="1">
                    <c:v>1.5044378795195683</c:v>
                  </c:pt>
                  <c:pt idx="2">
                    <c:v>1.3228756555322954</c:v>
                  </c:pt>
                  <c:pt idx="3">
                    <c:v>0.35118845842840657</c:v>
                  </c:pt>
                  <c:pt idx="4">
                    <c:v>0.4041451884327652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numRef>
              <c:f>Sheet1!$X$2:$AB$2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Sheet1!$X$3:$AB$3</c:f>
              <c:numCache>
                <c:formatCode>General</c:formatCode>
                <c:ptCount val="5"/>
                <c:pt idx="0">
                  <c:v>2.9666666666666663</c:v>
                </c:pt>
                <c:pt idx="1">
                  <c:v>5.1333333333333329</c:v>
                </c:pt>
                <c:pt idx="2">
                  <c:v>7.5</c:v>
                </c:pt>
                <c:pt idx="3">
                  <c:v>8.8666666666666671</c:v>
                </c:pt>
                <c:pt idx="4">
                  <c:v>9.4333333333333336</c:v>
                </c:pt>
              </c:numCache>
            </c:numRef>
          </c:val>
        </c:ser>
        <c:ser>
          <c:idx val="1"/>
          <c:order val="1"/>
          <c:tx>
            <c:strRef>
              <c:f>Sheet1!$W$4</c:f>
              <c:strCache>
                <c:ptCount val="1"/>
                <c:pt idx="0">
                  <c:v>S2</c:v>
                </c:pt>
              </c:strCache>
            </c:strRef>
          </c:tx>
          <c:errBars>
            <c:errDir val="y"/>
            <c:errBarType val="plus"/>
            <c:errValType val="cust"/>
            <c:plus>
              <c:numRef>
                <c:f>Sheet1!$AE$4:$AI$4</c:f>
                <c:numCache>
                  <c:formatCode>General</c:formatCode>
                  <c:ptCount val="5"/>
                  <c:pt idx="0">
                    <c:v>0.35118845842842428</c:v>
                  </c:pt>
                  <c:pt idx="1">
                    <c:v>0.73711147958319678</c:v>
                  </c:pt>
                  <c:pt idx="2">
                    <c:v>0.5291502622129326</c:v>
                  </c:pt>
                  <c:pt idx="3">
                    <c:v>0.10000000000002558</c:v>
                  </c:pt>
                  <c:pt idx="4">
                    <c:v>0.35118845842840657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numRef>
              <c:f>Sheet1!$X$2:$AB$2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Sheet1!$X$4:$AB$4</c:f>
              <c:numCache>
                <c:formatCode>General</c:formatCode>
                <c:ptCount val="5"/>
                <c:pt idx="0">
                  <c:v>2.6666666666666665</c:v>
                </c:pt>
                <c:pt idx="1">
                  <c:v>5.2666666666666666</c:v>
                </c:pt>
                <c:pt idx="2">
                  <c:v>7.5</c:v>
                </c:pt>
                <c:pt idx="3">
                  <c:v>8</c:v>
                </c:pt>
                <c:pt idx="4">
                  <c:v>8.4666666666666668</c:v>
                </c:pt>
              </c:numCache>
            </c:numRef>
          </c:val>
        </c:ser>
        <c:ser>
          <c:idx val="2"/>
          <c:order val="2"/>
          <c:tx>
            <c:strRef>
              <c:f>Sheet1!$W$5</c:f>
              <c:strCache>
                <c:ptCount val="1"/>
                <c:pt idx="0">
                  <c:v>S3</c:v>
                </c:pt>
              </c:strCache>
            </c:strRef>
          </c:tx>
          <c:errBars>
            <c:errDir val="y"/>
            <c:errBarType val="plus"/>
            <c:errValType val="cust"/>
            <c:plus>
              <c:numRef>
                <c:f>Sheet1!$AE$5:$AI$5</c:f>
                <c:numCache>
                  <c:formatCode>General</c:formatCode>
                  <c:ptCount val="5"/>
                  <c:pt idx="0">
                    <c:v>0.32145502536643483</c:v>
                  </c:pt>
                  <c:pt idx="1">
                    <c:v>0.62449979983984027</c:v>
                  </c:pt>
                  <c:pt idx="2">
                    <c:v>0.70237691685684345</c:v>
                  </c:pt>
                  <c:pt idx="3">
                    <c:v>0.75055534994651296</c:v>
                  </c:pt>
                  <c:pt idx="4">
                    <c:v>0.70237691685684855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numRef>
              <c:f>Sheet1!$X$2:$AB$2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Sheet1!$X$5:$AB$5</c:f>
              <c:numCache>
                <c:formatCode>General</c:formatCode>
                <c:ptCount val="5"/>
                <c:pt idx="0">
                  <c:v>2.3666666666666667</c:v>
                </c:pt>
                <c:pt idx="1">
                  <c:v>4.5</c:v>
                </c:pt>
                <c:pt idx="2">
                  <c:v>5.5333333333333341</c:v>
                </c:pt>
                <c:pt idx="3">
                  <c:v>5.7666666666666666</c:v>
                </c:pt>
                <c:pt idx="4">
                  <c:v>5.9333333333333336</c:v>
                </c:pt>
              </c:numCache>
            </c:numRef>
          </c:val>
        </c:ser>
        <c:marker val="1"/>
        <c:axId val="132162688"/>
        <c:axId val="132164608"/>
      </c:lineChart>
      <c:catAx>
        <c:axId val="1321626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Time (WAP)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32164608"/>
        <c:crosses val="autoZero"/>
        <c:auto val="1"/>
        <c:lblAlgn val="ctr"/>
        <c:lblOffset val="100"/>
      </c:catAx>
      <c:valAx>
        <c:axId val="132164608"/>
        <c:scaling>
          <c:orientation val="minMax"/>
          <c:max val="4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Height</a:t>
                </a:r>
                <a:r>
                  <a:rPr lang="id-ID" baseline="0"/>
                  <a:t> </a:t>
                </a:r>
                <a:r>
                  <a:rPr lang="id-ID"/>
                  <a:t>(cm)</a:t>
                </a:r>
              </a:p>
            </c:rich>
          </c:tx>
          <c:layout/>
        </c:title>
        <c:numFmt formatCode="General" sourceLinked="1"/>
        <c:tickLblPos val="nextTo"/>
        <c:crossAx val="132162688"/>
        <c:crosses val="autoZero"/>
        <c:crossBetween val="between"/>
        <c:majorUnit val="10"/>
      </c:valAx>
    </c:plotArea>
    <c:legend>
      <c:legendPos val="r"/>
      <c:layout/>
    </c:legend>
    <c:plotVisOnly val="1"/>
  </c:chart>
  <c:txPr>
    <a:bodyPr/>
    <a:lstStyle/>
    <a:p>
      <a:pPr>
        <a:defRPr sz="1600" baseline="0"/>
      </a:pPr>
      <a:endParaRPr lang="id-ID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style val="1"/>
  <c:chart>
    <c:title>
      <c:tx>
        <c:rich>
          <a:bodyPr/>
          <a:lstStyle/>
          <a:p>
            <a:pPr>
              <a:defRPr/>
            </a:pPr>
            <a:r>
              <a:rPr lang="id-ID" sz="2400"/>
              <a:t>Water Spinach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Sheet1!$W$8</c:f>
              <c:strCache>
                <c:ptCount val="1"/>
                <c:pt idx="0">
                  <c:v>S1</c:v>
                </c:pt>
              </c:strCache>
            </c:strRef>
          </c:tx>
          <c:errBars>
            <c:errDir val="y"/>
            <c:errBarType val="plus"/>
            <c:errValType val="cust"/>
            <c:plus>
              <c:numRef>
                <c:f>Sheet1!$AE$8:$AI$8</c:f>
                <c:numCache>
                  <c:formatCode>General</c:formatCode>
                  <c:ptCount val="5"/>
                  <c:pt idx="0">
                    <c:v>0.60827625302983734</c:v>
                  </c:pt>
                  <c:pt idx="1">
                    <c:v>4.5544849690534051</c:v>
                  </c:pt>
                  <c:pt idx="2">
                    <c:v>3.1085902485424826</c:v>
                  </c:pt>
                  <c:pt idx="3">
                    <c:v>1.3012814197293874</c:v>
                  </c:pt>
                  <c:pt idx="4">
                    <c:v>2.0880613017821403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numRef>
              <c:f>Sheet1!$X$7:$AB$7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Sheet1!$X$8:$AB$8</c:f>
              <c:numCache>
                <c:formatCode>General</c:formatCode>
                <c:ptCount val="5"/>
                <c:pt idx="0">
                  <c:v>8.2999999999999989</c:v>
                </c:pt>
                <c:pt idx="1">
                  <c:v>17.766666666666666</c:v>
                </c:pt>
                <c:pt idx="2">
                  <c:v>27.233333333333334</c:v>
                </c:pt>
                <c:pt idx="3">
                  <c:v>32.766666666666673</c:v>
                </c:pt>
                <c:pt idx="4">
                  <c:v>37.6</c:v>
                </c:pt>
              </c:numCache>
            </c:numRef>
          </c:val>
        </c:ser>
        <c:ser>
          <c:idx val="1"/>
          <c:order val="1"/>
          <c:tx>
            <c:strRef>
              <c:f>Sheet1!$W$9</c:f>
              <c:strCache>
                <c:ptCount val="1"/>
                <c:pt idx="0">
                  <c:v>S2</c:v>
                </c:pt>
              </c:strCache>
            </c:strRef>
          </c:tx>
          <c:errBars>
            <c:errDir val="y"/>
            <c:errBarType val="plus"/>
            <c:errValType val="cust"/>
            <c:plus>
              <c:numRef>
                <c:f>Sheet1!$AE$9:$AI$9</c:f>
                <c:numCache>
                  <c:formatCode>General</c:formatCode>
                  <c:ptCount val="5"/>
                  <c:pt idx="0">
                    <c:v>1.040832999733071</c:v>
                  </c:pt>
                  <c:pt idx="1">
                    <c:v>4.6231302526895552</c:v>
                  </c:pt>
                  <c:pt idx="2">
                    <c:v>7.8526004185450269</c:v>
                  </c:pt>
                  <c:pt idx="3">
                    <c:v>6.3799164048859724</c:v>
                  </c:pt>
                  <c:pt idx="4">
                    <c:v>2.179449471770337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numRef>
              <c:f>Sheet1!$X$7:$AB$7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Sheet1!$X$9:$AB$9</c:f>
              <c:numCache>
                <c:formatCode>General</c:formatCode>
                <c:ptCount val="5"/>
                <c:pt idx="0">
                  <c:v>9.3333333333333339</c:v>
                </c:pt>
                <c:pt idx="1">
                  <c:v>15.366666666666665</c:v>
                </c:pt>
                <c:pt idx="2">
                  <c:v>21.866666666666664</c:v>
                </c:pt>
                <c:pt idx="3">
                  <c:v>27.966666666666669</c:v>
                </c:pt>
                <c:pt idx="4">
                  <c:v>33.5</c:v>
                </c:pt>
              </c:numCache>
            </c:numRef>
          </c:val>
        </c:ser>
        <c:ser>
          <c:idx val="2"/>
          <c:order val="2"/>
          <c:tx>
            <c:strRef>
              <c:f>Sheet1!$W$10</c:f>
              <c:strCache>
                <c:ptCount val="1"/>
                <c:pt idx="0">
                  <c:v>S3</c:v>
                </c:pt>
              </c:strCache>
            </c:strRef>
          </c:tx>
          <c:errBars>
            <c:errDir val="y"/>
            <c:errBarType val="plus"/>
            <c:errValType val="cust"/>
            <c:plus>
              <c:numRef>
                <c:f>Sheet1!$AE$10:$AI$10</c:f>
                <c:numCache>
                  <c:formatCode>General</c:formatCode>
                  <c:ptCount val="5"/>
                  <c:pt idx="0">
                    <c:v>0.55677643628301698</c:v>
                  </c:pt>
                  <c:pt idx="1">
                    <c:v>1.1532562594670603</c:v>
                  </c:pt>
                  <c:pt idx="2">
                    <c:v>2.1221058723196133</c:v>
                  </c:pt>
                  <c:pt idx="3">
                    <c:v>2.9955522584881145</c:v>
                  </c:pt>
                  <c:pt idx="4">
                    <c:v>4.4071910933533589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numRef>
              <c:f>Sheet1!$X$7:$AB$7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Sheet1!$X$10:$AB$10</c:f>
              <c:numCache>
                <c:formatCode>General</c:formatCode>
                <c:ptCount val="5"/>
                <c:pt idx="0">
                  <c:v>8.1</c:v>
                </c:pt>
                <c:pt idx="1">
                  <c:v>10.9</c:v>
                </c:pt>
                <c:pt idx="2">
                  <c:v>13.766666666666666</c:v>
                </c:pt>
                <c:pt idx="3">
                  <c:v>16.633333333333336</c:v>
                </c:pt>
                <c:pt idx="4">
                  <c:v>21.933333333333337</c:v>
                </c:pt>
              </c:numCache>
            </c:numRef>
          </c:val>
        </c:ser>
        <c:marker val="1"/>
        <c:axId val="132217088"/>
        <c:axId val="132235648"/>
      </c:lineChart>
      <c:catAx>
        <c:axId val="13221708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Time (WAP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32235648"/>
        <c:crosses val="autoZero"/>
        <c:auto val="1"/>
        <c:lblAlgn val="ctr"/>
        <c:lblOffset val="100"/>
      </c:catAx>
      <c:valAx>
        <c:axId val="132235648"/>
        <c:scaling>
          <c:orientation val="minMax"/>
          <c:max val="4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Height (cm)</a:t>
                </a:r>
              </a:p>
            </c:rich>
          </c:tx>
          <c:layout/>
        </c:title>
        <c:numFmt formatCode="General" sourceLinked="1"/>
        <c:tickLblPos val="nextTo"/>
        <c:crossAx val="132217088"/>
        <c:crosses val="autoZero"/>
        <c:crossBetween val="between"/>
        <c:majorUnit val="10"/>
      </c:valAx>
    </c:plotArea>
    <c:legend>
      <c:legendPos val="r"/>
      <c:layout/>
    </c:legend>
    <c:plotVisOnly val="1"/>
  </c:chart>
  <c:txPr>
    <a:bodyPr/>
    <a:lstStyle/>
    <a:p>
      <a:pPr>
        <a:defRPr sz="1600" baseline="0"/>
      </a:pPr>
      <a:endParaRPr lang="id-ID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style val="1"/>
  <c:chart>
    <c:title>
      <c:tx>
        <c:rich>
          <a:bodyPr/>
          <a:lstStyle/>
          <a:p>
            <a:pPr>
              <a:defRPr/>
            </a:pPr>
            <a:r>
              <a:rPr lang="id-ID" sz="2400"/>
              <a:t>Lettuce</a:t>
            </a:r>
          </a:p>
        </c:rich>
      </c:tx>
      <c:layout/>
    </c:title>
    <c:plotArea>
      <c:layout/>
      <c:lineChart>
        <c:grouping val="standard"/>
        <c:ser>
          <c:idx val="0"/>
          <c:order val="0"/>
          <c:tx>
            <c:strRef>
              <c:f>Sheet1!$W$13</c:f>
              <c:strCache>
                <c:ptCount val="1"/>
                <c:pt idx="0">
                  <c:v>S1</c:v>
                </c:pt>
              </c:strCache>
            </c:strRef>
          </c:tx>
          <c:errBars>
            <c:errDir val="y"/>
            <c:errBarType val="plus"/>
            <c:errValType val="cust"/>
            <c:plus>
              <c:numRef>
                <c:f>Sheet1!$AE$13:$AI$13</c:f>
                <c:numCache>
                  <c:formatCode>General</c:formatCode>
                  <c:ptCount val="5"/>
                  <c:pt idx="0">
                    <c:v>0.28867513459481392</c:v>
                  </c:pt>
                  <c:pt idx="1">
                    <c:v>1.1015141094572194</c:v>
                  </c:pt>
                  <c:pt idx="2">
                    <c:v>1.266227994214838</c:v>
                  </c:pt>
                  <c:pt idx="3">
                    <c:v>1.3576941236277482</c:v>
                  </c:pt>
                  <c:pt idx="4">
                    <c:v>0.26457513110647302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numRef>
              <c:f>Sheet1!$X$12:$AB$12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Sheet1!$X$13:$AB$13</c:f>
              <c:numCache>
                <c:formatCode>General</c:formatCode>
                <c:ptCount val="5"/>
                <c:pt idx="0">
                  <c:v>3.1666666666666665</c:v>
                </c:pt>
                <c:pt idx="1">
                  <c:v>4.2666666666666666</c:v>
                </c:pt>
                <c:pt idx="2">
                  <c:v>4.8666666666666663</c:v>
                </c:pt>
                <c:pt idx="3">
                  <c:v>6.3666666666666671</c:v>
                </c:pt>
                <c:pt idx="4">
                  <c:v>7.2</c:v>
                </c:pt>
              </c:numCache>
            </c:numRef>
          </c:val>
        </c:ser>
        <c:ser>
          <c:idx val="1"/>
          <c:order val="1"/>
          <c:tx>
            <c:strRef>
              <c:f>Sheet1!$W$14</c:f>
              <c:strCache>
                <c:ptCount val="1"/>
                <c:pt idx="0">
                  <c:v>S2</c:v>
                </c:pt>
              </c:strCache>
            </c:strRef>
          </c:tx>
          <c:errBars>
            <c:errDir val="y"/>
            <c:errBarType val="plus"/>
            <c:errValType val="cust"/>
            <c:plus>
              <c:numRef>
                <c:f>Sheet1!$AE$14:$AI$14</c:f>
                <c:numCache>
                  <c:formatCode>General</c:formatCode>
                  <c:ptCount val="5"/>
                  <c:pt idx="0">
                    <c:v>0.20816659994662101</c:v>
                  </c:pt>
                  <c:pt idx="1">
                    <c:v>0.61101009266078576</c:v>
                  </c:pt>
                  <c:pt idx="2">
                    <c:v>0.72111025509280002</c:v>
                  </c:pt>
                  <c:pt idx="3">
                    <c:v>0.737111479583204</c:v>
                  </c:pt>
                  <c:pt idx="4">
                    <c:v>0.73711147958319678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numRef>
              <c:f>Sheet1!$X$12:$AB$12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Sheet1!$X$14:$AB$14</c:f>
              <c:numCache>
                <c:formatCode>General</c:formatCode>
                <c:ptCount val="5"/>
                <c:pt idx="0">
                  <c:v>3.0666666666666664</c:v>
                </c:pt>
                <c:pt idx="1">
                  <c:v>3.7333333333333329</c:v>
                </c:pt>
                <c:pt idx="2">
                  <c:v>3.9</c:v>
                </c:pt>
                <c:pt idx="3">
                  <c:v>4.0666666666666664</c:v>
                </c:pt>
                <c:pt idx="4">
                  <c:v>4.2666666666666666</c:v>
                </c:pt>
              </c:numCache>
            </c:numRef>
          </c:val>
        </c:ser>
        <c:ser>
          <c:idx val="2"/>
          <c:order val="2"/>
          <c:tx>
            <c:strRef>
              <c:f>Sheet1!$W$15</c:f>
              <c:strCache>
                <c:ptCount val="1"/>
                <c:pt idx="0">
                  <c:v>S3</c:v>
                </c:pt>
              </c:strCache>
            </c:strRef>
          </c:tx>
          <c:errBars>
            <c:errDir val="y"/>
            <c:errBarType val="plus"/>
            <c:errValType val="cust"/>
            <c:plus>
              <c:numRef>
                <c:f>Sheet1!$AE$15:$AI$15</c:f>
                <c:numCache>
                  <c:formatCode>General</c:formatCode>
                  <c:ptCount val="5"/>
                  <c:pt idx="0">
                    <c:v>0.15275252316518917</c:v>
                  </c:pt>
                  <c:pt idx="1">
                    <c:v>0.20816659994661249</c:v>
                  </c:pt>
                  <c:pt idx="2">
                    <c:v>0</c:v>
                  </c:pt>
                  <c:pt idx="3">
                    <c:v>0</c:v>
                  </c:pt>
                  <c:pt idx="4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numRef>
              <c:f>Sheet1!$X$12:$AB$12</c:f>
              <c:numCache>
                <c:formatCode>General</c:formatCode>
                <c:ptCount val="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</c:numCache>
            </c:numRef>
          </c:cat>
          <c:val>
            <c:numRef>
              <c:f>Sheet1!$X$15:$AB$15</c:f>
              <c:numCache>
                <c:formatCode>General</c:formatCode>
                <c:ptCount val="5"/>
                <c:pt idx="0">
                  <c:v>3.1333333333333333</c:v>
                </c:pt>
                <c:pt idx="1">
                  <c:v>3.3333333333333335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</c:ser>
        <c:marker val="1"/>
        <c:axId val="132263296"/>
        <c:axId val="132281856"/>
      </c:lineChart>
      <c:catAx>
        <c:axId val="132263296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Time (WAP)</a:t>
                </a:r>
              </a:p>
            </c:rich>
          </c:tx>
          <c:layout/>
        </c:title>
        <c:numFmt formatCode="General" sourceLinked="1"/>
        <c:majorTickMark val="none"/>
        <c:tickLblPos val="nextTo"/>
        <c:crossAx val="132281856"/>
        <c:crosses val="autoZero"/>
        <c:auto val="1"/>
        <c:lblAlgn val="ctr"/>
        <c:lblOffset val="100"/>
      </c:catAx>
      <c:valAx>
        <c:axId val="132281856"/>
        <c:scaling>
          <c:orientation val="minMax"/>
          <c:max val="4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Height (cm)</a:t>
                </a:r>
              </a:p>
            </c:rich>
          </c:tx>
          <c:layout/>
        </c:title>
        <c:numFmt formatCode="General" sourceLinked="1"/>
        <c:tickLblPos val="nextTo"/>
        <c:crossAx val="132263296"/>
        <c:crosses val="autoZero"/>
        <c:crossBetween val="between"/>
        <c:majorUnit val="10"/>
      </c:valAx>
    </c:plotArea>
    <c:legend>
      <c:legendPos val="r"/>
      <c:layout/>
    </c:legend>
    <c:plotVisOnly val="1"/>
  </c:chart>
  <c:txPr>
    <a:bodyPr/>
    <a:lstStyle/>
    <a:p>
      <a:pPr>
        <a:defRPr sz="1600" baseline="0"/>
      </a:pPr>
      <a:endParaRPr lang="id-ID"/>
    </a:p>
  </c:txPr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style val="1"/>
  <c:chart>
    <c:title>
      <c:tx>
        <c:rich>
          <a:bodyPr/>
          <a:lstStyle/>
          <a:p>
            <a:pPr>
              <a:defRPr/>
            </a:pPr>
            <a:r>
              <a:rPr lang="id-ID" sz="2400"/>
              <a:t>Water Spinach</a:t>
            </a:r>
            <a:endParaRPr lang="en-US" sz="2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Sheet1!$X$23</c:f>
              <c:strCache>
                <c:ptCount val="1"/>
                <c:pt idx="0">
                  <c:v>Basah</c:v>
                </c:pt>
              </c:strCache>
            </c:strRef>
          </c:tx>
          <c:errBars>
            <c:errBarType val="plus"/>
            <c:errValType val="cust"/>
            <c:plus>
              <c:numRef>
                <c:f>Sheet1!$AE$24:$AE$26</c:f>
                <c:numCache>
                  <c:formatCode>General</c:formatCode>
                  <c:ptCount val="3"/>
                  <c:pt idx="0">
                    <c:v>0.64825406541983432</c:v>
                  </c:pt>
                  <c:pt idx="1">
                    <c:v>0.49500841743684354</c:v>
                  </c:pt>
                  <c:pt idx="2">
                    <c:v>0.29512709126746428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Sheet1!$W$24:$W$26</c:f>
              <c:strCache>
                <c:ptCount val="3"/>
                <c:pt idx="0">
                  <c:v>S1</c:v>
                </c:pt>
                <c:pt idx="1">
                  <c:v>S2</c:v>
                </c:pt>
                <c:pt idx="2">
                  <c:v>S3</c:v>
                </c:pt>
              </c:strCache>
            </c:strRef>
          </c:cat>
          <c:val>
            <c:numRef>
              <c:f>Sheet1!$X$24:$X$26</c:f>
              <c:numCache>
                <c:formatCode>General</c:formatCode>
                <c:ptCount val="3"/>
                <c:pt idx="0">
                  <c:v>5.503333333333333</c:v>
                </c:pt>
                <c:pt idx="1">
                  <c:v>3.7766666666666673</c:v>
                </c:pt>
                <c:pt idx="2">
                  <c:v>3.0400000000000005</c:v>
                </c:pt>
              </c:numCache>
            </c:numRef>
          </c:val>
        </c:ser>
        <c:axId val="131534208"/>
        <c:axId val="131540096"/>
      </c:barChart>
      <c:catAx>
        <c:axId val="131534208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600" baseline="0"/>
            </a:pPr>
            <a:endParaRPr lang="id-ID"/>
          </a:p>
        </c:txPr>
        <c:crossAx val="131540096"/>
        <c:crosses val="autoZero"/>
        <c:auto val="1"/>
        <c:lblAlgn val="ctr"/>
        <c:lblOffset val="100"/>
      </c:catAx>
      <c:valAx>
        <c:axId val="131540096"/>
        <c:scaling>
          <c:orientation val="minMax"/>
          <c:max val="7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d-ID" sz="1600"/>
                  <a:t>Weight (g pot</a:t>
                </a:r>
                <a:r>
                  <a:rPr lang="id-ID" sz="1600" baseline="30000"/>
                  <a:t>-1</a:t>
                </a:r>
                <a:r>
                  <a:rPr lang="id-ID" sz="1600"/>
                  <a:t>)</a:t>
                </a:r>
                <a:endParaRPr lang="en-US" sz="1600"/>
              </a:p>
            </c:rich>
          </c:tx>
          <c:layout/>
        </c:title>
        <c:numFmt formatCode="General" sourceLinked="1"/>
        <c:majorTickMark val="none"/>
        <c:tickLblPos val="nextTo"/>
        <c:txPr>
          <a:bodyPr/>
          <a:lstStyle/>
          <a:p>
            <a:pPr>
              <a:defRPr sz="1600" baseline="0"/>
            </a:pPr>
            <a:endParaRPr lang="id-ID"/>
          </a:p>
        </c:txPr>
        <c:crossAx val="131534208"/>
        <c:crosses val="autoZero"/>
        <c:crossBetween val="between"/>
        <c:majorUnit val="1"/>
        <c:minorUnit val="0.2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style val="1"/>
  <c:chart>
    <c:title>
      <c:tx>
        <c:rich>
          <a:bodyPr/>
          <a:lstStyle/>
          <a:p>
            <a:pPr>
              <a:defRPr/>
            </a:pPr>
            <a:r>
              <a:rPr lang="id-ID" sz="2400"/>
              <a:t>Lettuce</a:t>
            </a:r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Sheet1!$X$28</c:f>
              <c:strCache>
                <c:ptCount val="1"/>
                <c:pt idx="0">
                  <c:v>Basah</c:v>
                </c:pt>
              </c:strCache>
            </c:strRef>
          </c:tx>
          <c:errBars>
            <c:errBarType val="plus"/>
            <c:errValType val="cust"/>
            <c:plus>
              <c:numRef>
                <c:f>Sheet1!$AE$29:$AE$31</c:f>
                <c:numCache>
                  <c:formatCode>General</c:formatCode>
                  <c:ptCount val="3"/>
                  <c:pt idx="0">
                    <c:v>6.999999999999991E-2</c:v>
                  </c:pt>
                  <c:pt idx="1">
                    <c:v>4.5825756949558337E-2</c:v>
                  </c:pt>
                  <c:pt idx="2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Sheet1!$W$29:$W$31</c:f>
              <c:strCache>
                <c:ptCount val="3"/>
                <c:pt idx="0">
                  <c:v>S1</c:v>
                </c:pt>
                <c:pt idx="1">
                  <c:v>S2</c:v>
                </c:pt>
                <c:pt idx="2">
                  <c:v>S3</c:v>
                </c:pt>
              </c:strCache>
            </c:strRef>
          </c:cat>
          <c:val>
            <c:numRef>
              <c:f>Sheet1!$X$29:$X$31</c:f>
              <c:numCache>
                <c:formatCode>General</c:formatCode>
                <c:ptCount val="3"/>
                <c:pt idx="0">
                  <c:v>0.36000000000000004</c:v>
                </c:pt>
                <c:pt idx="1">
                  <c:v>0.14000000000000001</c:v>
                </c:pt>
                <c:pt idx="2">
                  <c:v>0</c:v>
                </c:pt>
              </c:numCache>
            </c:numRef>
          </c:val>
        </c:ser>
        <c:axId val="131576960"/>
        <c:axId val="131578496"/>
      </c:barChart>
      <c:catAx>
        <c:axId val="131576960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600" baseline="0"/>
            </a:pPr>
            <a:endParaRPr lang="id-ID"/>
          </a:p>
        </c:txPr>
        <c:crossAx val="131578496"/>
        <c:crosses val="autoZero"/>
        <c:auto val="1"/>
        <c:lblAlgn val="ctr"/>
        <c:lblOffset val="100"/>
      </c:catAx>
      <c:valAx>
        <c:axId val="131578496"/>
        <c:scaling>
          <c:orientation val="minMax"/>
          <c:max val="7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d-ID" sz="1600"/>
                  <a:t>Weight (g pot</a:t>
                </a:r>
                <a:r>
                  <a:rPr lang="id-ID" sz="1600" baseline="30000"/>
                  <a:t>-1</a:t>
                </a:r>
                <a:r>
                  <a:rPr lang="id-ID" sz="1600"/>
                  <a:t>)</a:t>
                </a:r>
                <a:endParaRPr lang="en-US" sz="1600"/>
              </a:p>
            </c:rich>
          </c:tx>
          <c:layout/>
        </c:title>
        <c:numFmt formatCode="General" sourceLinked="1"/>
        <c:majorTickMark val="none"/>
        <c:tickLblPos val="nextTo"/>
        <c:txPr>
          <a:bodyPr/>
          <a:lstStyle/>
          <a:p>
            <a:pPr>
              <a:defRPr sz="1600" baseline="0"/>
            </a:pPr>
            <a:endParaRPr lang="id-ID"/>
          </a:p>
        </c:txPr>
        <c:crossAx val="131576960"/>
        <c:crosses val="autoZero"/>
        <c:crossBetween val="between"/>
        <c:majorUnit val="1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style val="1"/>
  <c:chart>
    <c:title>
      <c:tx>
        <c:rich>
          <a:bodyPr/>
          <a:lstStyle/>
          <a:p>
            <a:pPr>
              <a:defRPr/>
            </a:pPr>
            <a:r>
              <a:rPr lang="id-ID" sz="2400"/>
              <a:t>Caisim</a:t>
            </a:r>
            <a:endParaRPr lang="en-US" sz="2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Sheet1!$Y$18</c:f>
              <c:strCache>
                <c:ptCount val="1"/>
                <c:pt idx="0">
                  <c:v>Kering</c:v>
                </c:pt>
              </c:strCache>
            </c:strRef>
          </c:tx>
          <c:errBars>
            <c:errBarType val="plus"/>
            <c:errValType val="cust"/>
            <c:plus>
              <c:numRef>
                <c:f>Sheet1!$AF$19:$AF$21</c:f>
                <c:numCache>
                  <c:formatCode>General</c:formatCode>
                  <c:ptCount val="3"/>
                  <c:pt idx="0">
                    <c:v>9.999999999999995E-3</c:v>
                  </c:pt>
                  <c:pt idx="1">
                    <c:v>1.0000000000000056E-2</c:v>
                  </c:pt>
                  <c:pt idx="2">
                    <c:v>1.154700538379248E-2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Sheet1!$W$19:$W$21</c:f>
              <c:strCache>
                <c:ptCount val="3"/>
                <c:pt idx="0">
                  <c:v>S1</c:v>
                </c:pt>
                <c:pt idx="1">
                  <c:v>S2</c:v>
                </c:pt>
                <c:pt idx="2">
                  <c:v>S3</c:v>
                </c:pt>
              </c:strCache>
            </c:strRef>
          </c:cat>
          <c:val>
            <c:numRef>
              <c:f>Sheet1!$Y$19:$Y$21</c:f>
              <c:numCache>
                <c:formatCode>General</c:formatCode>
                <c:ptCount val="3"/>
                <c:pt idx="0">
                  <c:v>0.14000000000000001</c:v>
                </c:pt>
                <c:pt idx="1">
                  <c:v>9.9999999999999992E-2</c:v>
                </c:pt>
                <c:pt idx="2">
                  <c:v>8.666666666666667E-2</c:v>
                </c:pt>
              </c:numCache>
            </c:numRef>
          </c:val>
        </c:ser>
        <c:axId val="130693760"/>
        <c:axId val="130716032"/>
      </c:barChart>
      <c:catAx>
        <c:axId val="130693760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600" baseline="0"/>
            </a:pPr>
            <a:endParaRPr lang="id-ID"/>
          </a:p>
        </c:txPr>
        <c:crossAx val="130716032"/>
        <c:crosses val="autoZero"/>
        <c:auto val="1"/>
        <c:lblAlgn val="ctr"/>
        <c:lblOffset val="100"/>
      </c:catAx>
      <c:valAx>
        <c:axId val="130716032"/>
        <c:scaling>
          <c:orientation val="minMax"/>
          <c:max val="1"/>
        </c:scaling>
        <c:axPos val="l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id-ID" sz="1600"/>
                  <a:t>Weight (g pot</a:t>
                </a:r>
                <a:r>
                  <a:rPr lang="id-ID" sz="1600" baseline="30000"/>
                  <a:t>-1</a:t>
                </a:r>
                <a:r>
                  <a:rPr lang="id-ID" sz="1600"/>
                  <a:t>)</a:t>
                </a:r>
                <a:endParaRPr lang="en-US" sz="1600"/>
              </a:p>
            </c:rich>
          </c:tx>
          <c:layout/>
        </c:title>
        <c:numFmt formatCode="General" sourceLinked="1"/>
        <c:majorTickMark val="none"/>
        <c:tickLblPos val="nextTo"/>
        <c:txPr>
          <a:bodyPr/>
          <a:lstStyle/>
          <a:p>
            <a:pPr>
              <a:defRPr sz="1600" baseline="0"/>
            </a:pPr>
            <a:endParaRPr lang="id-ID"/>
          </a:p>
        </c:txPr>
        <c:crossAx val="130693760"/>
        <c:crosses val="autoZero"/>
        <c:crossBetween val="between"/>
        <c:majorUnit val="0.2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style val="1"/>
  <c:chart>
    <c:title>
      <c:tx>
        <c:rich>
          <a:bodyPr/>
          <a:lstStyle/>
          <a:p>
            <a:pPr>
              <a:defRPr/>
            </a:pPr>
            <a:r>
              <a:rPr lang="id-ID" sz="2400"/>
              <a:t>Water Spinach</a:t>
            </a:r>
            <a:endParaRPr lang="en-US" sz="2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Sheet1!$Y$23</c:f>
              <c:strCache>
                <c:ptCount val="1"/>
                <c:pt idx="0">
                  <c:v>Kering</c:v>
                </c:pt>
              </c:strCache>
            </c:strRef>
          </c:tx>
          <c:errBars>
            <c:errBarType val="plus"/>
            <c:errValType val="cust"/>
            <c:plus>
              <c:numRef>
                <c:f>Sheet1!$AF$24:$AF$26</c:f>
                <c:numCache>
                  <c:formatCode>General</c:formatCode>
                  <c:ptCount val="3"/>
                  <c:pt idx="0">
                    <c:v>0.18248287590894596</c:v>
                  </c:pt>
                  <c:pt idx="1">
                    <c:v>4.9328828623162006E-2</c:v>
                  </c:pt>
                  <c:pt idx="2">
                    <c:v>5.507570547286101E-2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Sheet1!$W$24:$W$26</c:f>
              <c:strCache>
                <c:ptCount val="3"/>
                <c:pt idx="0">
                  <c:v>S1</c:v>
                </c:pt>
                <c:pt idx="1">
                  <c:v>S2</c:v>
                </c:pt>
                <c:pt idx="2">
                  <c:v>S3</c:v>
                </c:pt>
              </c:strCache>
            </c:strRef>
          </c:cat>
          <c:val>
            <c:numRef>
              <c:f>Sheet1!$Y$24:$Y$26</c:f>
              <c:numCache>
                <c:formatCode>General</c:formatCode>
                <c:ptCount val="3"/>
                <c:pt idx="0">
                  <c:v>0.64</c:v>
                </c:pt>
                <c:pt idx="1">
                  <c:v>0.4366666666666667</c:v>
                </c:pt>
                <c:pt idx="2">
                  <c:v>0.3066666666666667</c:v>
                </c:pt>
              </c:numCache>
            </c:numRef>
          </c:val>
        </c:ser>
        <c:axId val="131600768"/>
        <c:axId val="131602304"/>
      </c:barChart>
      <c:catAx>
        <c:axId val="131600768"/>
        <c:scaling>
          <c:orientation val="minMax"/>
        </c:scaling>
        <c:axPos val="b"/>
        <c:majorTickMark val="none"/>
        <c:tickLblPos val="nextTo"/>
        <c:txPr>
          <a:bodyPr/>
          <a:lstStyle/>
          <a:p>
            <a:pPr>
              <a:defRPr sz="1600" baseline="0"/>
            </a:pPr>
            <a:endParaRPr lang="id-ID"/>
          </a:p>
        </c:txPr>
        <c:crossAx val="131602304"/>
        <c:crosses val="autoZero"/>
        <c:auto val="1"/>
        <c:lblAlgn val="ctr"/>
        <c:lblOffset val="100"/>
      </c:catAx>
      <c:valAx>
        <c:axId val="131602304"/>
        <c:scaling>
          <c:orientation val="minMax"/>
          <c:max val="1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 sz="1600"/>
                </a:pPr>
                <a:r>
                  <a:rPr lang="id-ID" sz="1600"/>
                  <a:t>Weight (g pot</a:t>
                </a:r>
                <a:r>
                  <a:rPr lang="id-ID" sz="1600" baseline="30000"/>
                  <a:t>-1</a:t>
                </a:r>
                <a:r>
                  <a:rPr lang="id-ID" sz="1600"/>
                  <a:t>)</a:t>
                </a:r>
                <a:endParaRPr lang="en-US" sz="1600"/>
              </a:p>
            </c:rich>
          </c:tx>
          <c:layout/>
        </c:title>
        <c:numFmt formatCode="General" sourceLinked="1"/>
        <c:majorTickMark val="none"/>
        <c:tickLblPos val="nextTo"/>
        <c:txPr>
          <a:bodyPr/>
          <a:lstStyle/>
          <a:p>
            <a:pPr>
              <a:defRPr sz="1600" baseline="0"/>
            </a:pPr>
            <a:endParaRPr lang="id-ID"/>
          </a:p>
        </c:txPr>
        <c:crossAx val="131600768"/>
        <c:crosses val="autoZero"/>
        <c:crossBetween val="between"/>
        <c:majorUnit val="0.2"/>
      </c:valAx>
    </c:plotArea>
    <c:plotVisOnly val="1"/>
  </c:chart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style val="1"/>
  <c:chart>
    <c:title>
      <c:tx>
        <c:rich>
          <a:bodyPr/>
          <a:lstStyle/>
          <a:p>
            <a:pPr>
              <a:defRPr/>
            </a:pPr>
            <a:r>
              <a:rPr lang="id-ID" sz="2400"/>
              <a:t>Lettuce</a:t>
            </a:r>
            <a:endParaRPr lang="en-US" sz="2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Sheet1!$Y$28</c:f>
              <c:strCache>
                <c:ptCount val="1"/>
                <c:pt idx="0">
                  <c:v>Kering</c:v>
                </c:pt>
              </c:strCache>
            </c:strRef>
          </c:tx>
          <c:errBars>
            <c:errBarType val="plus"/>
            <c:errValType val="cust"/>
            <c:plus>
              <c:numRef>
                <c:f>Sheet1!$AF$29:$AF$31</c:f>
                <c:numCache>
                  <c:formatCode>General</c:formatCode>
                  <c:ptCount val="3"/>
                  <c:pt idx="0">
                    <c:v>0</c:v>
                  </c:pt>
                  <c:pt idx="1">
                    <c:v>0</c:v>
                  </c:pt>
                  <c:pt idx="2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Sheet1!$W$29:$W$31</c:f>
              <c:strCache>
                <c:ptCount val="3"/>
                <c:pt idx="0">
                  <c:v>S1</c:v>
                </c:pt>
                <c:pt idx="1">
                  <c:v>S2</c:v>
                </c:pt>
                <c:pt idx="2">
                  <c:v>S3</c:v>
                </c:pt>
              </c:strCache>
            </c:strRef>
          </c:cat>
          <c:val>
            <c:numRef>
              <c:f>Sheet1!$Y$29:$Y$31</c:f>
              <c:numCache>
                <c:formatCode>General</c:formatCode>
                <c:ptCount val="3"/>
                <c:pt idx="0">
                  <c:v>9.0000000000000011E-2</c:v>
                </c:pt>
                <c:pt idx="1">
                  <c:v>7.0000000000000007E-2</c:v>
                </c:pt>
                <c:pt idx="2">
                  <c:v>0</c:v>
                </c:pt>
              </c:numCache>
            </c:numRef>
          </c:val>
        </c:ser>
        <c:axId val="131635072"/>
        <c:axId val="131636608"/>
      </c:barChart>
      <c:catAx>
        <c:axId val="131635072"/>
        <c:scaling>
          <c:orientation val="minMax"/>
        </c:scaling>
        <c:axPos val="b"/>
        <c:majorTickMark val="none"/>
        <c:tickLblPos val="nextTo"/>
        <c:crossAx val="131636608"/>
        <c:crosses val="autoZero"/>
        <c:auto val="1"/>
        <c:lblAlgn val="ctr"/>
        <c:lblOffset val="100"/>
      </c:catAx>
      <c:valAx>
        <c:axId val="131636608"/>
        <c:scaling>
          <c:orientation val="minMax"/>
          <c:max val="1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Weight (g pot-1)</a:t>
                </a:r>
                <a:endParaRPr lang="en-US"/>
              </a:p>
            </c:rich>
          </c:tx>
          <c:layout/>
        </c:title>
        <c:numFmt formatCode="General" sourceLinked="1"/>
        <c:majorTickMark val="none"/>
        <c:tickLblPos val="nextTo"/>
        <c:crossAx val="131635072"/>
        <c:crosses val="autoZero"/>
        <c:crossBetween val="between"/>
        <c:majorUnit val="0.2"/>
      </c:valAx>
    </c:plotArea>
    <c:plotVisOnly val="1"/>
  </c:chart>
  <c:txPr>
    <a:bodyPr/>
    <a:lstStyle/>
    <a:p>
      <a:pPr>
        <a:defRPr sz="1600" baseline="0"/>
      </a:pPr>
      <a:endParaRPr lang="id-ID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style val="1"/>
  <c:chart>
    <c:title>
      <c:tx>
        <c:rich>
          <a:bodyPr/>
          <a:lstStyle/>
          <a:p>
            <a:pPr>
              <a:defRPr sz="2400" baseline="0"/>
            </a:pPr>
            <a:r>
              <a:rPr lang="id-ID" sz="2400" baseline="0"/>
              <a:t>Caisim</a:t>
            </a:r>
            <a:endParaRPr lang="en-US" sz="2400" baseline="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Sheet1!$X$34</c:f>
              <c:strCache>
                <c:ptCount val="1"/>
                <c:pt idx="0">
                  <c:v>Cu</c:v>
                </c:pt>
              </c:strCache>
            </c:strRef>
          </c:tx>
          <c:errBars>
            <c:errBarType val="plus"/>
            <c:errValType val="cust"/>
            <c:plus>
              <c:numRef>
                <c:f>Sheet1!$AE$35:$AE$37</c:f>
                <c:numCache>
                  <c:formatCode>General</c:formatCode>
                  <c:ptCount val="3"/>
                  <c:pt idx="0">
                    <c:v>1.0000000000000009E-3</c:v>
                  </c:pt>
                  <c:pt idx="1">
                    <c:v>5.7735026918962634E-4</c:v>
                  </c:pt>
                  <c:pt idx="2">
                    <c:v>5.6862407030773311E-3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Sheet1!$W$35:$W$37</c:f>
              <c:strCache>
                <c:ptCount val="3"/>
                <c:pt idx="0">
                  <c:v>S1</c:v>
                </c:pt>
                <c:pt idx="1">
                  <c:v>S2</c:v>
                </c:pt>
                <c:pt idx="2">
                  <c:v>S3</c:v>
                </c:pt>
              </c:strCache>
            </c:strRef>
          </c:cat>
          <c:val>
            <c:numRef>
              <c:f>Sheet1!$X$35:$X$37</c:f>
              <c:numCache>
                <c:formatCode>0.000</c:formatCode>
                <c:ptCount val="3"/>
                <c:pt idx="0">
                  <c:v>0.112</c:v>
                </c:pt>
                <c:pt idx="1">
                  <c:v>0.11333333333333334</c:v>
                </c:pt>
                <c:pt idx="2">
                  <c:v>0.12066666666666666</c:v>
                </c:pt>
              </c:numCache>
            </c:numRef>
          </c:val>
        </c:ser>
        <c:axId val="131657088"/>
        <c:axId val="131658880"/>
      </c:barChart>
      <c:catAx>
        <c:axId val="131657088"/>
        <c:scaling>
          <c:orientation val="minMax"/>
        </c:scaling>
        <c:axPos val="b"/>
        <c:majorTickMark val="none"/>
        <c:tickLblPos val="nextTo"/>
        <c:crossAx val="131658880"/>
        <c:crosses val="autoZero"/>
        <c:auto val="1"/>
        <c:lblAlgn val="ctr"/>
        <c:lblOffset val="100"/>
      </c:catAx>
      <c:valAx>
        <c:axId val="131658880"/>
        <c:scaling>
          <c:orientation val="minMax"/>
          <c:max val="0.16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Cu in plant (mg kg-1)</a:t>
                </a:r>
                <a:endParaRPr lang="en-US"/>
              </a:p>
            </c:rich>
          </c:tx>
          <c:layout/>
        </c:title>
        <c:numFmt formatCode="0.000" sourceLinked="1"/>
        <c:majorTickMark val="none"/>
        <c:tickLblPos val="nextTo"/>
        <c:crossAx val="131657088"/>
        <c:crosses val="autoZero"/>
        <c:crossBetween val="between"/>
        <c:majorUnit val="4.0000000000000022E-2"/>
      </c:valAx>
    </c:plotArea>
    <c:plotVisOnly val="1"/>
  </c:chart>
  <c:txPr>
    <a:bodyPr/>
    <a:lstStyle/>
    <a:p>
      <a:pPr>
        <a:defRPr sz="1600" baseline="0"/>
      </a:pPr>
      <a:endParaRPr lang="id-ID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style val="1"/>
  <c:chart>
    <c:title>
      <c:tx>
        <c:rich>
          <a:bodyPr/>
          <a:lstStyle/>
          <a:p>
            <a:pPr>
              <a:defRPr/>
            </a:pPr>
            <a:r>
              <a:rPr lang="id-ID" sz="2400"/>
              <a:t>Water</a:t>
            </a:r>
            <a:r>
              <a:rPr lang="id-ID" sz="2400" baseline="0"/>
              <a:t> Spinach</a:t>
            </a:r>
            <a:endParaRPr lang="en-US" sz="2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Sheet1!$X$39</c:f>
              <c:strCache>
                <c:ptCount val="1"/>
                <c:pt idx="0">
                  <c:v>Cu</c:v>
                </c:pt>
              </c:strCache>
            </c:strRef>
          </c:tx>
          <c:errBars>
            <c:errBarType val="plus"/>
            <c:errValType val="cust"/>
            <c:plus>
              <c:numRef>
                <c:f>Sheet1!$AE$40:$AE$42</c:f>
                <c:numCache>
                  <c:formatCode>General</c:formatCode>
                  <c:ptCount val="3"/>
                  <c:pt idx="0">
                    <c:v>3.5118845842842359E-3</c:v>
                  </c:pt>
                  <c:pt idx="1">
                    <c:v>1.7320508075688791E-3</c:v>
                  </c:pt>
                  <c:pt idx="2">
                    <c:v>3.6055512754639926E-3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Sheet1!$W$40:$W$42</c:f>
              <c:strCache>
                <c:ptCount val="3"/>
                <c:pt idx="0">
                  <c:v>S1</c:v>
                </c:pt>
                <c:pt idx="1">
                  <c:v>S2</c:v>
                </c:pt>
                <c:pt idx="2">
                  <c:v>S3</c:v>
                </c:pt>
              </c:strCache>
            </c:strRef>
          </c:cat>
          <c:val>
            <c:numRef>
              <c:f>Sheet1!$X$40:$X$42</c:f>
              <c:numCache>
                <c:formatCode>0.000</c:formatCode>
                <c:ptCount val="3"/>
                <c:pt idx="0">
                  <c:v>0.11133333333333333</c:v>
                </c:pt>
                <c:pt idx="1">
                  <c:v>0.11799999999999999</c:v>
                </c:pt>
                <c:pt idx="2">
                  <c:v>0.124</c:v>
                </c:pt>
              </c:numCache>
            </c:numRef>
          </c:val>
        </c:ser>
        <c:axId val="131683456"/>
        <c:axId val="131684992"/>
      </c:barChart>
      <c:catAx>
        <c:axId val="131683456"/>
        <c:scaling>
          <c:orientation val="minMax"/>
        </c:scaling>
        <c:axPos val="b"/>
        <c:majorTickMark val="none"/>
        <c:tickLblPos val="nextTo"/>
        <c:crossAx val="131684992"/>
        <c:crosses val="autoZero"/>
        <c:auto val="1"/>
        <c:lblAlgn val="ctr"/>
        <c:lblOffset val="100"/>
      </c:catAx>
      <c:valAx>
        <c:axId val="131684992"/>
        <c:scaling>
          <c:orientation val="minMax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Cu in</a:t>
                </a:r>
                <a:r>
                  <a:rPr lang="id-ID" baseline="0"/>
                  <a:t> plant </a:t>
                </a:r>
                <a:r>
                  <a:rPr lang="id-ID"/>
                  <a:t>(mg kg-1)</a:t>
                </a:r>
                <a:endParaRPr lang="en-US"/>
              </a:p>
            </c:rich>
          </c:tx>
          <c:layout/>
        </c:title>
        <c:numFmt formatCode="0.000" sourceLinked="1"/>
        <c:majorTickMark val="none"/>
        <c:tickLblPos val="nextTo"/>
        <c:crossAx val="131683456"/>
        <c:crosses val="autoZero"/>
        <c:crossBetween val="between"/>
        <c:majorUnit val="4.0000000000000022E-2"/>
      </c:valAx>
    </c:plotArea>
    <c:plotVisOnly val="1"/>
  </c:chart>
  <c:txPr>
    <a:bodyPr/>
    <a:lstStyle/>
    <a:p>
      <a:pPr>
        <a:defRPr sz="1600" baseline="0"/>
      </a:pPr>
      <a:endParaRPr lang="id-ID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id-ID"/>
  <c:style val="1"/>
  <c:chart>
    <c:title>
      <c:tx>
        <c:rich>
          <a:bodyPr/>
          <a:lstStyle/>
          <a:p>
            <a:pPr>
              <a:defRPr sz="2400"/>
            </a:pPr>
            <a:r>
              <a:rPr lang="id-ID" sz="2400"/>
              <a:t>Lettuce</a:t>
            </a:r>
            <a:endParaRPr lang="en-US" sz="2400"/>
          </a:p>
        </c:rich>
      </c:tx>
      <c:layout/>
    </c:title>
    <c:plotArea>
      <c:layout/>
      <c:barChart>
        <c:barDir val="col"/>
        <c:grouping val="clustered"/>
        <c:ser>
          <c:idx val="0"/>
          <c:order val="0"/>
          <c:tx>
            <c:strRef>
              <c:f>Sheet1!$X$44</c:f>
              <c:strCache>
                <c:ptCount val="1"/>
                <c:pt idx="0">
                  <c:v>Cu</c:v>
                </c:pt>
              </c:strCache>
            </c:strRef>
          </c:tx>
          <c:errBars>
            <c:errBarType val="plus"/>
            <c:errValType val="cust"/>
            <c:plus>
              <c:numRef>
                <c:f>Sheet1!$AE$45:$AE$47</c:f>
                <c:numCache>
                  <c:formatCode>General</c:formatCode>
                  <c:ptCount val="3"/>
                  <c:pt idx="0">
                    <c:v>5.7735026918962634E-4</c:v>
                  </c:pt>
                  <c:pt idx="1">
                    <c:v>5.7735026918962634E-4</c:v>
                  </c:pt>
                  <c:pt idx="2">
                    <c:v>0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</c:errBars>
          <c:cat>
            <c:strRef>
              <c:f>Sheet1!$W$45:$W$47</c:f>
              <c:strCache>
                <c:ptCount val="3"/>
                <c:pt idx="0">
                  <c:v>S1</c:v>
                </c:pt>
                <c:pt idx="1">
                  <c:v>S2</c:v>
                </c:pt>
                <c:pt idx="2">
                  <c:v>S3</c:v>
                </c:pt>
              </c:strCache>
            </c:strRef>
          </c:cat>
          <c:val>
            <c:numRef>
              <c:f>Sheet1!$X$45:$X$47</c:f>
              <c:numCache>
                <c:formatCode>0.000</c:formatCode>
                <c:ptCount val="3"/>
                <c:pt idx="0">
                  <c:v>0.10633333333333334</c:v>
                </c:pt>
                <c:pt idx="1">
                  <c:v>0.10933333333333334</c:v>
                </c:pt>
                <c:pt idx="2">
                  <c:v>0</c:v>
                </c:pt>
              </c:numCache>
            </c:numRef>
          </c:val>
        </c:ser>
        <c:axId val="131721856"/>
        <c:axId val="131813760"/>
      </c:barChart>
      <c:catAx>
        <c:axId val="131721856"/>
        <c:scaling>
          <c:orientation val="minMax"/>
        </c:scaling>
        <c:axPos val="b"/>
        <c:majorTickMark val="none"/>
        <c:tickLblPos val="nextTo"/>
        <c:crossAx val="131813760"/>
        <c:crosses val="autoZero"/>
        <c:auto val="1"/>
        <c:lblAlgn val="ctr"/>
        <c:lblOffset val="100"/>
      </c:catAx>
      <c:valAx>
        <c:axId val="131813760"/>
        <c:scaling>
          <c:orientation val="minMax"/>
          <c:max val="0.16"/>
          <c:min val="0"/>
        </c:scaling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id-ID"/>
                  <a:t>Cu</a:t>
                </a:r>
                <a:r>
                  <a:rPr lang="id-ID" baseline="0"/>
                  <a:t> i</a:t>
                </a:r>
                <a:r>
                  <a:rPr lang="id-ID"/>
                  <a:t>n plant(mg kg-1)</a:t>
                </a:r>
                <a:endParaRPr lang="en-US"/>
              </a:p>
            </c:rich>
          </c:tx>
          <c:layout/>
        </c:title>
        <c:numFmt formatCode="0.000" sourceLinked="1"/>
        <c:majorTickMark val="none"/>
        <c:tickLblPos val="nextTo"/>
        <c:crossAx val="131721856"/>
        <c:crosses val="autoZero"/>
        <c:crossBetween val="between"/>
        <c:majorUnit val="4.0000000000000022E-2"/>
      </c:valAx>
    </c:plotArea>
    <c:plotVisOnly val="1"/>
  </c:chart>
  <c:txPr>
    <a:bodyPr/>
    <a:lstStyle/>
    <a:p>
      <a:pPr>
        <a:defRPr sz="1600" baseline="0"/>
      </a:pPr>
      <a:endParaRPr lang="id-ID"/>
    </a:p>
  </c:txPr>
  <c:printSettings>
    <c:headerFooter/>
    <c:pageMargins b="0.75000000000000189" l="0.70000000000000062" r="0.70000000000000062" t="0.750000000000001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136507</xdr:colOff>
      <xdr:row>15</xdr:row>
      <xdr:rowOff>142621</xdr:rowOff>
    </xdr:from>
    <xdr:to>
      <xdr:col>46</xdr:col>
      <xdr:colOff>472684</xdr:colOff>
      <xdr:row>30</xdr:row>
      <xdr:rowOff>30562</xdr:rowOff>
    </xdr:to>
    <xdr:graphicFrame macro="">
      <xdr:nvGraphicFramePr>
        <xdr:cNvPr id="8" name="Chart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48</xdr:col>
      <xdr:colOff>436011</xdr:colOff>
      <xdr:row>15</xdr:row>
      <xdr:rowOff>136508</xdr:rowOff>
    </xdr:from>
    <xdr:to>
      <xdr:col>56</xdr:col>
      <xdr:colOff>167070</xdr:colOff>
      <xdr:row>30</xdr:row>
      <xdr:rowOff>24449</xdr:rowOff>
    </xdr:to>
    <xdr:graphicFrame macro="">
      <xdr:nvGraphicFramePr>
        <xdr:cNvPr id="9" name="Chart 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57</xdr:col>
      <xdr:colOff>358006</xdr:colOff>
      <xdr:row>16</xdr:row>
      <xdr:rowOff>102890</xdr:rowOff>
    </xdr:from>
    <xdr:to>
      <xdr:col>65</xdr:col>
      <xdr:colOff>89065</xdr:colOff>
      <xdr:row>30</xdr:row>
      <xdr:rowOff>181331</xdr:rowOff>
    </xdr:to>
    <xdr:graphicFrame macro="">
      <xdr:nvGraphicFramePr>
        <xdr:cNvPr id="10" name="Chart 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39</xdr:col>
      <xdr:colOff>81497</xdr:colOff>
      <xdr:row>31</xdr:row>
      <xdr:rowOff>129379</xdr:rowOff>
    </xdr:from>
    <xdr:to>
      <xdr:col>46</xdr:col>
      <xdr:colOff>418692</xdr:colOff>
      <xdr:row>46</xdr:row>
      <xdr:rowOff>17320</xdr:rowOff>
    </xdr:to>
    <xdr:graphicFrame macro="">
      <xdr:nvGraphicFramePr>
        <xdr:cNvPr id="11" name="Chart 10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48</xdr:col>
      <xdr:colOff>391187</xdr:colOff>
      <xdr:row>31</xdr:row>
      <xdr:rowOff>164013</xdr:rowOff>
    </xdr:from>
    <xdr:to>
      <xdr:col>56</xdr:col>
      <xdr:colOff>121227</xdr:colOff>
      <xdr:row>46</xdr:row>
      <xdr:rowOff>51954</xdr:rowOff>
    </xdr:to>
    <xdr:graphicFrame macro="">
      <xdr:nvGraphicFramePr>
        <xdr:cNvPr id="12" name="Chart 1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57</xdr:col>
      <xdr:colOff>225134</xdr:colOff>
      <xdr:row>32</xdr:row>
      <xdr:rowOff>8149</xdr:rowOff>
    </xdr:from>
    <xdr:to>
      <xdr:col>64</xdr:col>
      <xdr:colOff>561311</xdr:colOff>
      <xdr:row>46</xdr:row>
      <xdr:rowOff>86590</xdr:rowOff>
    </xdr:to>
    <xdr:graphicFrame macro="">
      <xdr:nvGraphicFramePr>
        <xdr:cNvPr id="13" name="Chart 1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39</xdr:col>
      <xdr:colOff>72327</xdr:colOff>
      <xdr:row>47</xdr:row>
      <xdr:rowOff>87611</xdr:rowOff>
    </xdr:from>
    <xdr:to>
      <xdr:col>46</xdr:col>
      <xdr:colOff>409522</xdr:colOff>
      <xdr:row>61</xdr:row>
      <xdr:rowOff>166052</xdr:rowOff>
    </xdr:to>
    <xdr:graphicFrame macro="">
      <xdr:nvGraphicFramePr>
        <xdr:cNvPr id="16" name="Chart 1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48</xdr:col>
      <xdr:colOff>155863</xdr:colOff>
      <xdr:row>47</xdr:row>
      <xdr:rowOff>122246</xdr:rowOff>
    </xdr:from>
    <xdr:to>
      <xdr:col>55</xdr:col>
      <xdr:colOff>493058</xdr:colOff>
      <xdr:row>62</xdr:row>
      <xdr:rowOff>10187</xdr:rowOff>
    </xdr:to>
    <xdr:graphicFrame macro="">
      <xdr:nvGraphicFramePr>
        <xdr:cNvPr id="17" name="Chart 1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57</xdr:col>
      <xdr:colOff>80478</xdr:colOff>
      <xdr:row>48</xdr:row>
      <xdr:rowOff>18337</xdr:rowOff>
    </xdr:from>
    <xdr:to>
      <xdr:col>64</xdr:col>
      <xdr:colOff>417674</xdr:colOff>
      <xdr:row>62</xdr:row>
      <xdr:rowOff>96778</xdr:rowOff>
    </xdr:to>
    <xdr:graphicFrame macro="">
      <xdr:nvGraphicFramePr>
        <xdr:cNvPr id="19" name="Chart 1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39</xdr:col>
      <xdr:colOff>11206</xdr:colOff>
      <xdr:row>0</xdr:row>
      <xdr:rowOff>100853</xdr:rowOff>
    </xdr:from>
    <xdr:to>
      <xdr:col>46</xdr:col>
      <xdr:colOff>347382</xdr:colOff>
      <xdr:row>14</xdr:row>
      <xdr:rowOff>179294</xdr:rowOff>
    </xdr:to>
    <xdr:graphicFrame macro="">
      <xdr:nvGraphicFramePr>
        <xdr:cNvPr id="29" name="Chart 28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48</xdr:col>
      <xdr:colOff>225136</xdr:colOff>
      <xdr:row>0</xdr:row>
      <xdr:rowOff>0</xdr:rowOff>
    </xdr:from>
    <xdr:to>
      <xdr:col>55</xdr:col>
      <xdr:colOff>554182</xdr:colOff>
      <xdr:row>14</xdr:row>
      <xdr:rowOff>69273</xdr:rowOff>
    </xdr:to>
    <xdr:graphicFrame macro="">
      <xdr:nvGraphicFramePr>
        <xdr:cNvPr id="30" name="Chart 29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57</xdr:col>
      <xdr:colOff>346363</xdr:colOff>
      <xdr:row>0</xdr:row>
      <xdr:rowOff>69273</xdr:rowOff>
    </xdr:from>
    <xdr:to>
      <xdr:col>65</xdr:col>
      <xdr:colOff>69272</xdr:colOff>
      <xdr:row>14</xdr:row>
      <xdr:rowOff>138546</xdr:rowOff>
    </xdr:to>
    <xdr:graphicFrame macro="">
      <xdr:nvGraphicFramePr>
        <xdr:cNvPr id="32" name="Chart 3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K161"/>
  <sheetViews>
    <sheetView tabSelected="1" topLeftCell="R1" zoomScale="25" zoomScaleNormal="25" workbookViewId="0">
      <selection activeCell="AT112" sqref="AT112"/>
    </sheetView>
  </sheetViews>
  <sheetFormatPr defaultRowHeight="15"/>
  <cols>
    <col min="1" max="1" width="29" customWidth="1"/>
    <col min="3" max="3" width="14.7109375" customWidth="1"/>
    <col min="4" max="4" width="12.42578125" customWidth="1"/>
    <col min="5" max="5" width="12" customWidth="1"/>
    <col min="6" max="6" width="10.140625" customWidth="1"/>
    <col min="7" max="7" width="16.28515625" customWidth="1"/>
    <col min="8" max="8" width="10.42578125" customWidth="1"/>
    <col min="12" max="12" width="9.28515625" customWidth="1"/>
    <col min="13" max="13" width="10" customWidth="1"/>
    <col min="14" max="14" width="23.5703125" customWidth="1"/>
    <col min="15" max="15" width="10.42578125" customWidth="1"/>
    <col min="16" max="16" width="14.42578125" customWidth="1"/>
    <col min="17" max="17" width="10.7109375" customWidth="1"/>
    <col min="18" max="18" width="9.5703125" customWidth="1"/>
    <col min="23" max="23" width="11.5703125" customWidth="1"/>
    <col min="24" max="24" width="9.7109375" customWidth="1"/>
    <col min="25" max="25" width="7.5703125" customWidth="1"/>
    <col min="28" max="28" width="9.140625" customWidth="1"/>
    <col min="30" max="30" width="10.140625" customWidth="1"/>
    <col min="31" max="31" width="9.42578125" bestFit="1" customWidth="1"/>
    <col min="32" max="32" width="15.7109375" customWidth="1"/>
    <col min="33" max="33" width="14.85546875" bestFit="1" customWidth="1"/>
  </cols>
  <sheetData>
    <row r="1" spans="1:35">
      <c r="A1" s="8" t="s">
        <v>31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  <c r="R1" s="8"/>
      <c r="S1" s="8"/>
      <c r="T1" s="8"/>
      <c r="W1" s="2" t="s">
        <v>31</v>
      </c>
      <c r="AE1" t="s">
        <v>56</v>
      </c>
    </row>
    <row r="2" spans="1:35">
      <c r="A2" t="s">
        <v>5</v>
      </c>
      <c r="B2" t="s">
        <v>7</v>
      </c>
      <c r="C2" t="s">
        <v>8</v>
      </c>
      <c r="D2" t="s">
        <v>9</v>
      </c>
      <c r="E2" t="s">
        <v>10</v>
      </c>
      <c r="F2" t="s">
        <v>11</v>
      </c>
      <c r="H2" t="s">
        <v>4</v>
      </c>
      <c r="I2" t="s">
        <v>7</v>
      </c>
      <c r="J2" t="s">
        <v>8</v>
      </c>
      <c r="K2" t="s">
        <v>9</v>
      </c>
      <c r="L2" t="s">
        <v>10</v>
      </c>
      <c r="M2" t="s">
        <v>11</v>
      </c>
      <c r="O2" t="s">
        <v>6</v>
      </c>
      <c r="P2" t="s">
        <v>7</v>
      </c>
      <c r="Q2" t="s">
        <v>8</v>
      </c>
      <c r="R2" t="s">
        <v>9</v>
      </c>
      <c r="S2" t="s">
        <v>10</v>
      </c>
      <c r="T2" t="s">
        <v>11</v>
      </c>
      <c r="X2">
        <v>0</v>
      </c>
      <c r="Y2">
        <v>1</v>
      </c>
      <c r="Z2">
        <v>2</v>
      </c>
      <c r="AA2">
        <v>3</v>
      </c>
      <c r="AB2">
        <v>4</v>
      </c>
      <c r="AD2" t="s">
        <v>5</v>
      </c>
      <c r="AE2" t="s">
        <v>7</v>
      </c>
      <c r="AF2" t="s">
        <v>8</v>
      </c>
      <c r="AG2" t="s">
        <v>9</v>
      </c>
      <c r="AH2" t="s">
        <v>10</v>
      </c>
      <c r="AI2" t="s">
        <v>11</v>
      </c>
    </row>
    <row r="3" spans="1:35">
      <c r="A3" t="s">
        <v>12</v>
      </c>
      <c r="B3">
        <v>2.6</v>
      </c>
      <c r="C3">
        <v>5</v>
      </c>
      <c r="D3">
        <v>7</v>
      </c>
      <c r="E3">
        <v>8.5</v>
      </c>
      <c r="F3">
        <v>9.8000000000000007</v>
      </c>
      <c r="H3" t="s">
        <v>12</v>
      </c>
      <c r="I3">
        <v>8</v>
      </c>
      <c r="J3">
        <v>23</v>
      </c>
      <c r="K3">
        <v>30.8</v>
      </c>
      <c r="L3">
        <v>32.700000000000003</v>
      </c>
      <c r="M3">
        <v>36.200000000000003</v>
      </c>
      <c r="O3" t="s">
        <v>12</v>
      </c>
      <c r="P3">
        <v>3.5</v>
      </c>
      <c r="Q3">
        <v>5.4</v>
      </c>
      <c r="R3">
        <v>6</v>
      </c>
      <c r="S3">
        <v>7.1</v>
      </c>
      <c r="T3">
        <v>7.3</v>
      </c>
      <c r="W3" t="s">
        <v>1</v>
      </c>
      <c r="X3">
        <f>AVERAGE(B3:B5)</f>
        <v>2.9666666666666663</v>
      </c>
      <c r="Y3">
        <f>AVERAGE(C3:C5)</f>
        <v>5.1333333333333329</v>
      </c>
      <c r="Z3">
        <f t="shared" ref="Z3:AB3" si="0">AVERAGE(D3:D5)</f>
        <v>7.5</v>
      </c>
      <c r="AA3">
        <f t="shared" si="0"/>
        <v>8.8666666666666671</v>
      </c>
      <c r="AB3">
        <f t="shared" si="0"/>
        <v>9.4333333333333336</v>
      </c>
      <c r="AD3" t="s">
        <v>1</v>
      </c>
      <c r="AE3">
        <f>STDEV(B3:B5)</f>
        <v>0.47258156262526585</v>
      </c>
      <c r="AF3">
        <f t="shared" ref="AF3:AI3" si="1">STDEV(C3:C5)</f>
        <v>1.5044378795195683</v>
      </c>
      <c r="AG3">
        <f t="shared" si="1"/>
        <v>1.3228756555322954</v>
      </c>
      <c r="AH3">
        <f t="shared" si="1"/>
        <v>0.35118845842840657</v>
      </c>
      <c r="AI3">
        <f t="shared" si="1"/>
        <v>0.4041451884327652</v>
      </c>
    </row>
    <row r="4" spans="1:35">
      <c r="A4" t="s">
        <v>13</v>
      </c>
      <c r="B4">
        <v>3.5</v>
      </c>
      <c r="C4">
        <v>6.7</v>
      </c>
      <c r="D4">
        <v>9</v>
      </c>
      <c r="E4">
        <v>9.1999999999999993</v>
      </c>
      <c r="F4">
        <v>9.5</v>
      </c>
      <c r="H4" t="s">
        <v>13</v>
      </c>
      <c r="I4">
        <v>9</v>
      </c>
      <c r="J4">
        <v>15.6</v>
      </c>
      <c r="K4">
        <v>25.8</v>
      </c>
      <c r="L4">
        <v>31.5</v>
      </c>
      <c r="M4">
        <v>40</v>
      </c>
      <c r="O4" t="s">
        <v>13</v>
      </c>
      <c r="P4">
        <v>3</v>
      </c>
      <c r="Q4">
        <v>4.2</v>
      </c>
      <c r="R4">
        <v>5.0999999999999996</v>
      </c>
      <c r="S4">
        <v>7.2</v>
      </c>
      <c r="T4">
        <v>7.4</v>
      </c>
      <c r="W4" t="s">
        <v>2</v>
      </c>
      <c r="X4">
        <f>AVERAGE(B6:B8)</f>
        <v>2.6666666666666665</v>
      </c>
      <c r="Y4">
        <f t="shared" ref="Y4:AB4" si="2">AVERAGE(C6:C8)</f>
        <v>5.2666666666666666</v>
      </c>
      <c r="Z4">
        <f t="shared" si="2"/>
        <v>7.5</v>
      </c>
      <c r="AA4">
        <f t="shared" si="2"/>
        <v>8</v>
      </c>
      <c r="AB4">
        <f t="shared" si="2"/>
        <v>8.4666666666666668</v>
      </c>
      <c r="AD4" t="s">
        <v>2</v>
      </c>
      <c r="AE4">
        <f>STDEV(B6:B8)</f>
        <v>0.35118845842842428</v>
      </c>
      <c r="AF4">
        <f t="shared" ref="AF4:AI4" si="3">STDEV(C6:C8)</f>
        <v>0.73711147958319678</v>
      </c>
      <c r="AG4">
        <f t="shared" si="3"/>
        <v>0.5291502622129326</v>
      </c>
      <c r="AH4">
        <f>STDEV(E6:E8)</f>
        <v>0.10000000000002558</v>
      </c>
      <c r="AI4">
        <f t="shared" si="3"/>
        <v>0.35118845842840657</v>
      </c>
    </row>
    <row r="5" spans="1:35">
      <c r="A5" t="s">
        <v>14</v>
      </c>
      <c r="B5">
        <v>2.8</v>
      </c>
      <c r="C5">
        <v>3.7</v>
      </c>
      <c r="D5">
        <v>6.5</v>
      </c>
      <c r="E5">
        <v>8.9</v>
      </c>
      <c r="F5">
        <v>9</v>
      </c>
      <c r="H5" t="s">
        <v>14</v>
      </c>
      <c r="I5">
        <v>7.9</v>
      </c>
      <c r="J5">
        <v>14.7</v>
      </c>
      <c r="K5">
        <v>25.1</v>
      </c>
      <c r="L5">
        <v>34.1</v>
      </c>
      <c r="M5">
        <v>36.6</v>
      </c>
      <c r="O5" t="s">
        <v>14</v>
      </c>
      <c r="P5">
        <v>3</v>
      </c>
      <c r="Q5">
        <v>3.2</v>
      </c>
      <c r="R5">
        <v>3.5</v>
      </c>
      <c r="S5">
        <v>4.8</v>
      </c>
      <c r="T5">
        <v>6.9</v>
      </c>
      <c r="W5" t="s">
        <v>3</v>
      </c>
      <c r="X5">
        <f>AVERAGE(B9:B11)</f>
        <v>2.3666666666666667</v>
      </c>
      <c r="Y5">
        <f t="shared" ref="Y5:AB5" si="4">AVERAGE(C9:C11)</f>
        <v>4.5</v>
      </c>
      <c r="Z5">
        <f t="shared" si="4"/>
        <v>5.5333333333333341</v>
      </c>
      <c r="AA5">
        <f t="shared" si="4"/>
        <v>5.7666666666666666</v>
      </c>
      <c r="AB5">
        <f t="shared" si="4"/>
        <v>5.9333333333333336</v>
      </c>
      <c r="AD5" t="s">
        <v>3</v>
      </c>
      <c r="AE5">
        <f>STDEV(B9:B11)</f>
        <v>0.32145502536643483</v>
      </c>
      <c r="AF5">
        <f t="shared" ref="AF5:AI5" si="5">STDEV(C9:C11)</f>
        <v>0.62449979983984027</v>
      </c>
      <c r="AG5">
        <f t="shared" si="5"/>
        <v>0.70237691685684345</v>
      </c>
      <c r="AH5">
        <f t="shared" si="5"/>
        <v>0.75055534994651296</v>
      </c>
      <c r="AI5">
        <f t="shared" si="5"/>
        <v>0.70237691685684855</v>
      </c>
    </row>
    <row r="6" spans="1:35">
      <c r="A6" t="s">
        <v>15</v>
      </c>
      <c r="B6">
        <v>2.7</v>
      </c>
      <c r="C6">
        <v>4.7</v>
      </c>
      <c r="D6">
        <v>7.7</v>
      </c>
      <c r="E6">
        <v>7.9</v>
      </c>
      <c r="F6">
        <v>8.1</v>
      </c>
      <c r="H6" t="s">
        <v>15</v>
      </c>
      <c r="I6">
        <v>9</v>
      </c>
      <c r="J6">
        <v>10.5</v>
      </c>
      <c r="K6">
        <v>12.8</v>
      </c>
      <c r="L6">
        <v>20.6</v>
      </c>
      <c r="M6">
        <v>31</v>
      </c>
      <c r="O6" t="s">
        <v>15</v>
      </c>
      <c r="P6">
        <v>3</v>
      </c>
      <c r="Q6">
        <v>3.6</v>
      </c>
      <c r="R6">
        <v>3.7</v>
      </c>
      <c r="S6">
        <v>3.8</v>
      </c>
      <c r="T6">
        <v>4</v>
      </c>
    </row>
    <row r="7" spans="1:35">
      <c r="A7" t="s">
        <v>16</v>
      </c>
      <c r="B7">
        <v>3</v>
      </c>
      <c r="C7">
        <v>6.1</v>
      </c>
      <c r="D7">
        <v>7.9</v>
      </c>
      <c r="E7">
        <v>8.1</v>
      </c>
      <c r="F7">
        <v>8.5</v>
      </c>
      <c r="H7" t="s">
        <v>16</v>
      </c>
      <c r="I7">
        <v>8.5</v>
      </c>
      <c r="J7">
        <v>15.9</v>
      </c>
      <c r="K7">
        <v>26.5</v>
      </c>
      <c r="L7">
        <v>31.7</v>
      </c>
      <c r="M7">
        <v>34.5</v>
      </c>
      <c r="O7" t="s">
        <v>16</v>
      </c>
      <c r="P7">
        <v>3.3</v>
      </c>
      <c r="Q7">
        <v>4.4000000000000004</v>
      </c>
      <c r="R7">
        <v>4.7</v>
      </c>
      <c r="S7">
        <v>4.9000000000000004</v>
      </c>
      <c r="T7">
        <v>5.0999999999999996</v>
      </c>
      <c r="X7">
        <v>0</v>
      </c>
      <c r="Y7">
        <v>1</v>
      </c>
      <c r="Z7">
        <v>2</v>
      </c>
      <c r="AA7">
        <v>3</v>
      </c>
      <c r="AB7">
        <v>4</v>
      </c>
      <c r="AD7" t="s">
        <v>4</v>
      </c>
      <c r="AE7" t="s">
        <v>7</v>
      </c>
      <c r="AF7" t="s">
        <v>8</v>
      </c>
      <c r="AG7" t="s">
        <v>9</v>
      </c>
      <c r="AH7" t="s">
        <v>10</v>
      </c>
      <c r="AI7" t="s">
        <v>11</v>
      </c>
    </row>
    <row r="8" spans="1:35">
      <c r="A8" t="s">
        <v>17</v>
      </c>
      <c r="B8">
        <v>2.2999999999999998</v>
      </c>
      <c r="C8">
        <v>5</v>
      </c>
      <c r="D8">
        <v>6.9</v>
      </c>
      <c r="E8">
        <v>8</v>
      </c>
      <c r="F8">
        <v>8.8000000000000007</v>
      </c>
      <c r="H8" t="s">
        <v>17</v>
      </c>
      <c r="I8">
        <v>10.5</v>
      </c>
      <c r="J8">
        <v>19.7</v>
      </c>
      <c r="K8">
        <v>26.3</v>
      </c>
      <c r="L8">
        <v>31.6</v>
      </c>
      <c r="M8">
        <v>35</v>
      </c>
      <c r="O8" t="s">
        <v>17</v>
      </c>
      <c r="P8">
        <v>2.9</v>
      </c>
      <c r="Q8">
        <v>3.2</v>
      </c>
      <c r="R8">
        <v>3.3</v>
      </c>
      <c r="S8">
        <v>3.5</v>
      </c>
      <c r="T8">
        <v>3.7</v>
      </c>
      <c r="W8" t="s">
        <v>1</v>
      </c>
      <c r="X8">
        <f>AVERAGE(I3:I5)</f>
        <v>8.2999999999999989</v>
      </c>
      <c r="Y8">
        <f t="shared" ref="Y8:AB8" si="6">AVERAGE(J3:J5)</f>
        <v>17.766666666666666</v>
      </c>
      <c r="Z8">
        <f t="shared" si="6"/>
        <v>27.233333333333334</v>
      </c>
      <c r="AA8">
        <f t="shared" si="6"/>
        <v>32.766666666666673</v>
      </c>
      <c r="AB8">
        <f t="shared" si="6"/>
        <v>37.6</v>
      </c>
      <c r="AD8" t="s">
        <v>1</v>
      </c>
      <c r="AE8">
        <f>STDEV(I3:I5)</f>
        <v>0.60827625302983734</v>
      </c>
      <c r="AF8">
        <f t="shared" ref="AF8:AI8" si="7">STDEV(J3:J5)</f>
        <v>4.5544849690534051</v>
      </c>
      <c r="AG8">
        <f t="shared" si="7"/>
        <v>3.1085902485424826</v>
      </c>
      <c r="AH8">
        <f t="shared" si="7"/>
        <v>1.3012814197293874</v>
      </c>
      <c r="AI8">
        <f t="shared" si="7"/>
        <v>2.0880613017821403</v>
      </c>
    </row>
    <row r="9" spans="1:35">
      <c r="A9" t="s">
        <v>18</v>
      </c>
      <c r="B9">
        <v>2.6</v>
      </c>
      <c r="C9">
        <v>5</v>
      </c>
      <c r="D9">
        <v>5.6</v>
      </c>
      <c r="E9">
        <v>5.8</v>
      </c>
      <c r="F9">
        <v>6</v>
      </c>
      <c r="H9" t="s">
        <v>18</v>
      </c>
      <c r="I9">
        <v>8.6999999999999993</v>
      </c>
      <c r="J9">
        <v>10.5</v>
      </c>
      <c r="K9">
        <v>14.4</v>
      </c>
      <c r="L9">
        <v>17.5</v>
      </c>
      <c r="M9">
        <v>23.8</v>
      </c>
      <c r="O9" t="s">
        <v>18</v>
      </c>
      <c r="P9">
        <v>3.3</v>
      </c>
      <c r="Q9">
        <v>3.4</v>
      </c>
      <c r="R9">
        <v>0</v>
      </c>
      <c r="S9">
        <v>0</v>
      </c>
      <c r="T9">
        <v>0</v>
      </c>
      <c r="W9" t="s">
        <v>2</v>
      </c>
      <c r="X9">
        <f>AVERAGE(I6:I8)</f>
        <v>9.3333333333333339</v>
      </c>
      <c r="Y9">
        <f t="shared" ref="Y9:AB9" si="8">AVERAGE(J6:J8)</f>
        <v>15.366666666666665</v>
      </c>
      <c r="Z9">
        <f t="shared" si="8"/>
        <v>21.866666666666664</v>
      </c>
      <c r="AA9">
        <f t="shared" si="8"/>
        <v>27.966666666666669</v>
      </c>
      <c r="AB9">
        <f t="shared" si="8"/>
        <v>33.5</v>
      </c>
      <c r="AD9" t="s">
        <v>2</v>
      </c>
      <c r="AE9">
        <f>STDEV(I6:I8)</f>
        <v>1.040832999733071</v>
      </c>
      <c r="AF9">
        <f t="shared" ref="AF9:AI9" si="9">STDEV(J6:J8)</f>
        <v>4.6231302526895552</v>
      </c>
      <c r="AG9">
        <f t="shared" si="9"/>
        <v>7.8526004185450269</v>
      </c>
      <c r="AH9">
        <f t="shared" si="9"/>
        <v>6.3799164048859724</v>
      </c>
      <c r="AI9">
        <f t="shared" si="9"/>
        <v>2.179449471770337</v>
      </c>
    </row>
    <row r="10" spans="1:35">
      <c r="A10" t="s">
        <v>19</v>
      </c>
      <c r="B10">
        <v>2.5</v>
      </c>
      <c r="C10">
        <v>4.7</v>
      </c>
      <c r="D10">
        <v>6.2</v>
      </c>
      <c r="E10">
        <v>6.5</v>
      </c>
      <c r="F10">
        <v>6.6</v>
      </c>
      <c r="H10" t="s">
        <v>19</v>
      </c>
      <c r="I10">
        <v>8</v>
      </c>
      <c r="J10">
        <v>12.2</v>
      </c>
      <c r="K10">
        <v>15.5</v>
      </c>
      <c r="L10">
        <v>19.100000000000001</v>
      </c>
      <c r="M10">
        <v>25.1</v>
      </c>
      <c r="O10" t="s">
        <v>19</v>
      </c>
      <c r="P10">
        <v>3</v>
      </c>
      <c r="Q10">
        <v>3.1</v>
      </c>
      <c r="R10">
        <v>0</v>
      </c>
      <c r="S10">
        <v>0</v>
      </c>
      <c r="T10">
        <v>0</v>
      </c>
      <c r="W10" t="s">
        <v>3</v>
      </c>
      <c r="X10">
        <f>AVERAGE(I9:I11)</f>
        <v>8.1</v>
      </c>
      <c r="Y10">
        <f t="shared" ref="Y10:AB10" si="10">AVERAGE(J9:J11)</f>
        <v>10.9</v>
      </c>
      <c r="Z10">
        <f t="shared" si="10"/>
        <v>13.766666666666666</v>
      </c>
      <c r="AA10">
        <f t="shared" si="10"/>
        <v>16.633333333333336</v>
      </c>
      <c r="AB10">
        <f t="shared" si="10"/>
        <v>21.933333333333337</v>
      </c>
      <c r="AD10" t="s">
        <v>3</v>
      </c>
      <c r="AE10">
        <f>STDEV(I9:I11)</f>
        <v>0.55677643628301698</v>
      </c>
      <c r="AF10">
        <f t="shared" ref="AF10:AI10" si="11">STDEV(J9:J11)</f>
        <v>1.1532562594670603</v>
      </c>
      <c r="AG10">
        <f t="shared" si="11"/>
        <v>2.1221058723196133</v>
      </c>
      <c r="AH10">
        <f t="shared" si="11"/>
        <v>2.9955522584881145</v>
      </c>
      <c r="AI10">
        <f t="shared" si="11"/>
        <v>4.4071910933533589</v>
      </c>
    </row>
    <row r="11" spans="1:35">
      <c r="A11" t="s">
        <v>20</v>
      </c>
      <c r="B11">
        <v>2</v>
      </c>
      <c r="C11">
        <v>3.8</v>
      </c>
      <c r="D11">
        <v>4.8</v>
      </c>
      <c r="E11">
        <v>5</v>
      </c>
      <c r="F11">
        <v>5.2</v>
      </c>
      <c r="H11" t="s">
        <v>20</v>
      </c>
      <c r="I11">
        <v>7.6</v>
      </c>
      <c r="J11">
        <v>10</v>
      </c>
      <c r="K11">
        <v>11.4</v>
      </c>
      <c r="L11">
        <v>13.3</v>
      </c>
      <c r="M11">
        <v>16.899999999999999</v>
      </c>
      <c r="O11" t="s">
        <v>20</v>
      </c>
      <c r="P11">
        <v>3.1</v>
      </c>
      <c r="Q11">
        <v>3.5</v>
      </c>
      <c r="R11">
        <v>0</v>
      </c>
      <c r="S11">
        <v>0</v>
      </c>
      <c r="T11">
        <v>0</v>
      </c>
    </row>
    <row r="12" spans="1:35">
      <c r="X12">
        <v>0</v>
      </c>
      <c r="Y12">
        <v>1</v>
      </c>
      <c r="Z12">
        <v>2</v>
      </c>
      <c r="AA12">
        <v>3</v>
      </c>
      <c r="AB12">
        <v>4</v>
      </c>
      <c r="AD12" t="s">
        <v>6</v>
      </c>
      <c r="AE12" t="s">
        <v>7</v>
      </c>
      <c r="AF12" t="s">
        <v>8</v>
      </c>
      <c r="AG12" t="s">
        <v>9</v>
      </c>
      <c r="AH12" t="s">
        <v>10</v>
      </c>
      <c r="AI12" t="s">
        <v>11</v>
      </c>
    </row>
    <row r="13" spans="1:35">
      <c r="A13" s="8" t="s">
        <v>30</v>
      </c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W13" t="s">
        <v>1</v>
      </c>
      <c r="X13">
        <f>AVERAGE(P3:P5)</f>
        <v>3.1666666666666665</v>
      </c>
      <c r="Y13">
        <f t="shared" ref="Y13:AB13" si="12">AVERAGE(Q3:Q5)</f>
        <v>4.2666666666666666</v>
      </c>
      <c r="Z13">
        <f t="shared" si="12"/>
        <v>4.8666666666666663</v>
      </c>
      <c r="AA13">
        <f t="shared" si="12"/>
        <v>6.3666666666666671</v>
      </c>
      <c r="AB13">
        <f t="shared" si="12"/>
        <v>7.2</v>
      </c>
      <c r="AD13" t="s">
        <v>1</v>
      </c>
      <c r="AE13">
        <f>STDEV(P3:P5)</f>
        <v>0.28867513459481392</v>
      </c>
      <c r="AF13">
        <f t="shared" ref="AF13:AI13" si="13">STDEV(Q3:Q5)</f>
        <v>1.1015141094572194</v>
      </c>
      <c r="AG13">
        <f t="shared" si="13"/>
        <v>1.266227994214838</v>
      </c>
      <c r="AH13">
        <f t="shared" si="13"/>
        <v>1.3576941236277482</v>
      </c>
      <c r="AI13">
        <f t="shared" si="13"/>
        <v>0.26457513110647302</v>
      </c>
    </row>
    <row r="14" spans="1:35">
      <c r="A14" t="s">
        <v>0</v>
      </c>
      <c r="B14" t="s">
        <v>21</v>
      </c>
      <c r="E14" t="s">
        <v>24</v>
      </c>
      <c r="H14" t="s">
        <v>0</v>
      </c>
      <c r="I14" t="s">
        <v>21</v>
      </c>
      <c r="L14" t="s">
        <v>24</v>
      </c>
      <c r="O14" t="s">
        <v>0</v>
      </c>
      <c r="P14" t="s">
        <v>21</v>
      </c>
      <c r="S14" t="s">
        <v>24</v>
      </c>
      <c r="W14" t="s">
        <v>2</v>
      </c>
      <c r="X14">
        <f>AVERAGE(P6:P8)</f>
        <v>3.0666666666666664</v>
      </c>
      <c r="Y14">
        <f t="shared" ref="Y14:AB14" si="14">AVERAGE(Q6:Q8)</f>
        <v>3.7333333333333329</v>
      </c>
      <c r="Z14">
        <f t="shared" si="14"/>
        <v>3.9</v>
      </c>
      <c r="AA14">
        <f t="shared" si="14"/>
        <v>4.0666666666666664</v>
      </c>
      <c r="AB14">
        <f t="shared" si="14"/>
        <v>4.2666666666666666</v>
      </c>
      <c r="AD14" t="s">
        <v>2</v>
      </c>
      <c r="AE14">
        <f>STDEV(P6:P8)</f>
        <v>0.20816659994662101</v>
      </c>
      <c r="AF14">
        <f t="shared" ref="AF14:AI14" si="15">STDEV(Q6:Q8)</f>
        <v>0.61101009266078576</v>
      </c>
      <c r="AG14">
        <f t="shared" si="15"/>
        <v>0.72111025509280002</v>
      </c>
      <c r="AH14">
        <f t="shared" si="15"/>
        <v>0.737111479583204</v>
      </c>
      <c r="AI14">
        <f t="shared" si="15"/>
        <v>0.73711147958319678</v>
      </c>
    </row>
    <row r="15" spans="1:35">
      <c r="A15" t="s">
        <v>5</v>
      </c>
      <c r="B15" t="s">
        <v>22</v>
      </c>
      <c r="C15" t="s">
        <v>23</v>
      </c>
      <c r="D15" s="2" t="s">
        <v>49</v>
      </c>
      <c r="E15" t="s">
        <v>22</v>
      </c>
      <c r="F15" t="s">
        <v>23</v>
      </c>
      <c r="G15" s="2" t="s">
        <v>50</v>
      </c>
      <c r="H15" t="s">
        <v>4</v>
      </c>
      <c r="I15" t="s">
        <v>22</v>
      </c>
      <c r="J15" t="s">
        <v>23</v>
      </c>
      <c r="K15" s="2" t="s">
        <v>49</v>
      </c>
      <c r="L15" t="s">
        <v>22</v>
      </c>
      <c r="M15" t="s">
        <v>23</v>
      </c>
      <c r="N15" s="2" t="s">
        <v>50</v>
      </c>
      <c r="O15" t="s">
        <v>6</v>
      </c>
      <c r="P15" t="s">
        <v>22</v>
      </c>
      <c r="Q15" t="s">
        <v>23</v>
      </c>
      <c r="R15" s="2" t="s">
        <v>49</v>
      </c>
      <c r="S15" t="s">
        <v>22</v>
      </c>
      <c r="T15" t="s">
        <v>23</v>
      </c>
      <c r="U15" s="2" t="s">
        <v>50</v>
      </c>
      <c r="W15" t="s">
        <v>3</v>
      </c>
      <c r="X15">
        <f>AVERAGE(P9:P11)</f>
        <v>3.1333333333333333</v>
      </c>
      <c r="Y15">
        <f t="shared" ref="Y15:AB15" si="16">AVERAGE(Q9:Q11)</f>
        <v>3.3333333333333335</v>
      </c>
      <c r="Z15">
        <f t="shared" si="16"/>
        <v>0</v>
      </c>
      <c r="AA15">
        <f t="shared" si="16"/>
        <v>0</v>
      </c>
      <c r="AB15">
        <f t="shared" si="16"/>
        <v>0</v>
      </c>
      <c r="AD15" t="s">
        <v>3</v>
      </c>
      <c r="AE15">
        <f>STDEV(P9:P11)</f>
        <v>0.15275252316518917</v>
      </c>
      <c r="AF15">
        <f t="shared" ref="AF15:AI15" si="17">STDEV(Q9:Q11)</f>
        <v>0.20816659994661249</v>
      </c>
      <c r="AG15">
        <f t="shared" si="17"/>
        <v>0</v>
      </c>
      <c r="AH15">
        <f t="shared" si="17"/>
        <v>0</v>
      </c>
      <c r="AI15">
        <f t="shared" si="17"/>
        <v>0</v>
      </c>
    </row>
    <row r="16" spans="1:35">
      <c r="A16" t="s">
        <v>12</v>
      </c>
      <c r="B16">
        <v>0.32</v>
      </c>
      <c r="C16">
        <v>0.91</v>
      </c>
      <c r="D16">
        <f>SUM(B16:C16)</f>
        <v>1.23</v>
      </c>
      <c r="E16">
        <v>0.04</v>
      </c>
      <c r="F16">
        <v>0.11</v>
      </c>
      <c r="G16">
        <f>SUM(E16:F16)</f>
        <v>0.15</v>
      </c>
      <c r="H16" t="s">
        <v>12</v>
      </c>
      <c r="I16">
        <v>1.22</v>
      </c>
      <c r="J16">
        <v>3.8</v>
      </c>
      <c r="K16">
        <f>SUM(I16:J16)</f>
        <v>5.0199999999999996</v>
      </c>
      <c r="L16">
        <v>0.11</v>
      </c>
      <c r="M16">
        <v>0.41</v>
      </c>
      <c r="N16">
        <f>SUM(L16:M16)</f>
        <v>0.52</v>
      </c>
      <c r="O16" t="s">
        <v>12</v>
      </c>
      <c r="P16">
        <v>0.08</v>
      </c>
      <c r="Q16">
        <v>0.25</v>
      </c>
      <c r="R16">
        <f>SUM(P16:Q16)</f>
        <v>0.33</v>
      </c>
      <c r="S16">
        <v>0.03</v>
      </c>
      <c r="T16">
        <v>0.06</v>
      </c>
      <c r="U16">
        <v>0.09</v>
      </c>
    </row>
    <row r="17" spans="1:37">
      <c r="A17" t="s">
        <v>13</v>
      </c>
      <c r="B17">
        <v>0.24</v>
      </c>
      <c r="C17">
        <v>0.75</v>
      </c>
      <c r="D17">
        <f t="shared" ref="D17:D24" si="18">SUM(B17:C17)</f>
        <v>0.99</v>
      </c>
      <c r="E17">
        <v>0.04</v>
      </c>
      <c r="F17">
        <v>0.1</v>
      </c>
      <c r="G17">
        <f t="shared" ref="G17:G24" si="19">SUM(E17:F17)</f>
        <v>0.14000000000000001</v>
      </c>
      <c r="H17" t="s">
        <v>13</v>
      </c>
      <c r="I17">
        <v>1.86</v>
      </c>
      <c r="J17">
        <v>4.38</v>
      </c>
      <c r="K17">
        <f t="shared" ref="K17:K24" si="20">SUM(I17:J17)</f>
        <v>6.24</v>
      </c>
      <c r="L17">
        <v>0.27</v>
      </c>
      <c r="M17">
        <v>0.57999999999999996</v>
      </c>
      <c r="N17">
        <f t="shared" ref="N17:N24" si="21">SUM(L17:M17)</f>
        <v>0.85</v>
      </c>
      <c r="O17" t="s">
        <v>13</v>
      </c>
      <c r="P17">
        <v>0.04</v>
      </c>
      <c r="Q17">
        <v>0.4</v>
      </c>
      <c r="R17">
        <f t="shared" ref="R17:R24" si="22">SUM(P17:Q17)</f>
        <v>0.44</v>
      </c>
      <c r="S17">
        <v>0.03</v>
      </c>
      <c r="T17">
        <v>0.06</v>
      </c>
      <c r="U17">
        <v>0.09</v>
      </c>
      <c r="W17" s="2" t="s">
        <v>30</v>
      </c>
      <c r="AE17" t="s">
        <v>57</v>
      </c>
    </row>
    <row r="18" spans="1:37">
      <c r="A18" t="s">
        <v>14</v>
      </c>
      <c r="B18">
        <v>0.21</v>
      </c>
      <c r="C18">
        <v>0.67</v>
      </c>
      <c r="D18">
        <f t="shared" si="18"/>
        <v>0.88</v>
      </c>
      <c r="E18">
        <v>0.04</v>
      </c>
      <c r="F18">
        <v>0.09</v>
      </c>
      <c r="G18">
        <f t="shared" si="19"/>
        <v>0.13</v>
      </c>
      <c r="H18" t="s">
        <v>14</v>
      </c>
      <c r="I18">
        <v>1.84</v>
      </c>
      <c r="J18">
        <v>3.41</v>
      </c>
      <c r="K18">
        <f t="shared" si="20"/>
        <v>5.25</v>
      </c>
      <c r="L18">
        <v>0.16</v>
      </c>
      <c r="M18">
        <v>0.39</v>
      </c>
      <c r="N18">
        <f t="shared" si="21"/>
        <v>0.55000000000000004</v>
      </c>
      <c r="O18" t="s">
        <v>14</v>
      </c>
      <c r="P18">
        <v>7.0000000000000007E-2</v>
      </c>
      <c r="Q18">
        <v>0.24</v>
      </c>
      <c r="R18">
        <f t="shared" si="22"/>
        <v>0.31</v>
      </c>
      <c r="S18">
        <v>0.03</v>
      </c>
      <c r="T18">
        <v>0.06</v>
      </c>
      <c r="U18">
        <v>0.09</v>
      </c>
      <c r="W18" t="s">
        <v>5</v>
      </c>
      <c r="X18" t="s">
        <v>47</v>
      </c>
      <c r="Y18" t="s">
        <v>48</v>
      </c>
      <c r="AD18" t="s">
        <v>5</v>
      </c>
      <c r="AE18" t="s">
        <v>47</v>
      </c>
      <c r="AF18" t="s">
        <v>48</v>
      </c>
    </row>
    <row r="19" spans="1:37">
      <c r="A19" t="s">
        <v>15</v>
      </c>
      <c r="B19">
        <v>0.18</v>
      </c>
      <c r="C19">
        <v>0.37</v>
      </c>
      <c r="D19">
        <f t="shared" si="18"/>
        <v>0.55000000000000004</v>
      </c>
      <c r="E19">
        <v>0.03</v>
      </c>
      <c r="F19">
        <v>0.06</v>
      </c>
      <c r="G19">
        <f t="shared" si="19"/>
        <v>0.09</v>
      </c>
      <c r="H19" t="s">
        <v>15</v>
      </c>
      <c r="I19">
        <v>0.73</v>
      </c>
      <c r="J19">
        <v>2.5499999999999998</v>
      </c>
      <c r="K19">
        <f t="shared" si="20"/>
        <v>3.28</v>
      </c>
      <c r="L19">
        <v>7.0000000000000007E-2</v>
      </c>
      <c r="M19">
        <v>0.31</v>
      </c>
      <c r="N19">
        <f t="shared" si="21"/>
        <v>0.38</v>
      </c>
      <c r="O19" t="s">
        <v>15</v>
      </c>
      <c r="P19">
        <v>0.05</v>
      </c>
      <c r="Q19">
        <v>0.1</v>
      </c>
      <c r="R19">
        <f t="shared" si="22"/>
        <v>0.15000000000000002</v>
      </c>
      <c r="S19">
        <v>0.03</v>
      </c>
      <c r="T19">
        <v>0.04</v>
      </c>
      <c r="U19">
        <f t="shared" ref="U19:U24" si="23">SUM(S19:T19)</f>
        <v>7.0000000000000007E-2</v>
      </c>
      <c r="W19" t="s">
        <v>1</v>
      </c>
      <c r="X19">
        <f>AVERAGE(D16:D18)</f>
        <v>1.0333333333333332</v>
      </c>
      <c r="Y19">
        <f>AVERAGE(G16:G18)</f>
        <v>0.14000000000000001</v>
      </c>
      <c r="AA19">
        <f>Y19-Y21</f>
        <v>5.3333333333333344E-2</v>
      </c>
      <c r="AB19">
        <f>AA19/Y19</f>
        <v>0.38095238095238099</v>
      </c>
      <c r="AC19">
        <f>AB19*100</f>
        <v>38.095238095238102</v>
      </c>
      <c r="AD19" t="s">
        <v>1</v>
      </c>
      <c r="AE19">
        <f>STDEV(D16:D18)</f>
        <v>0.17897858344878467</v>
      </c>
      <c r="AF19">
        <f>STDEV(G16:G18)</f>
        <v>9.999999999999995E-3</v>
      </c>
    </row>
    <row r="20" spans="1:37">
      <c r="A20" t="s">
        <v>16</v>
      </c>
      <c r="B20">
        <v>0.18</v>
      </c>
      <c r="C20">
        <v>0.46</v>
      </c>
      <c r="D20">
        <f t="shared" si="18"/>
        <v>0.64</v>
      </c>
      <c r="E20">
        <v>0.03</v>
      </c>
      <c r="F20">
        <v>7.0000000000000007E-2</v>
      </c>
      <c r="G20">
        <f t="shared" si="19"/>
        <v>0.1</v>
      </c>
      <c r="H20" t="s">
        <v>16</v>
      </c>
      <c r="I20">
        <v>1.05</v>
      </c>
      <c r="J20">
        <v>2.73</v>
      </c>
      <c r="K20">
        <f t="shared" si="20"/>
        <v>3.7800000000000002</v>
      </c>
      <c r="L20">
        <v>0.17</v>
      </c>
      <c r="M20">
        <v>0.28999999999999998</v>
      </c>
      <c r="N20">
        <f t="shared" si="21"/>
        <v>0.45999999999999996</v>
      </c>
      <c r="O20" t="s">
        <v>16</v>
      </c>
      <c r="P20">
        <v>0.09</v>
      </c>
      <c r="Q20">
        <v>0.09</v>
      </c>
      <c r="R20">
        <f t="shared" si="22"/>
        <v>0.18</v>
      </c>
      <c r="S20">
        <v>0.03</v>
      </c>
      <c r="T20">
        <v>0.04</v>
      </c>
      <c r="U20">
        <f t="shared" si="23"/>
        <v>7.0000000000000007E-2</v>
      </c>
      <c r="W20" t="s">
        <v>2</v>
      </c>
      <c r="X20">
        <f>AVERAGE(D19:D21)</f>
        <v>0.66999999999999993</v>
      </c>
      <c r="Y20">
        <f>AVERAGE(G19:G21)</f>
        <v>9.9999999999999992E-2</v>
      </c>
      <c r="AA20">
        <f>Y24-Y26</f>
        <v>0.33333333333333331</v>
      </c>
      <c r="AB20">
        <f>AA20/Y24</f>
        <v>0.52083333333333326</v>
      </c>
      <c r="AC20">
        <f>AB20*100</f>
        <v>52.083333333333329</v>
      </c>
      <c r="AD20" t="s">
        <v>2</v>
      </c>
      <c r="AE20">
        <f>STDEV(D19:D21)</f>
        <v>0.13747727084867611</v>
      </c>
      <c r="AF20">
        <f>STDEV(G19:G21)</f>
        <v>1.0000000000000056E-2</v>
      </c>
      <c r="AH20" t="s">
        <v>63</v>
      </c>
      <c r="AI20" t="s">
        <v>5</v>
      </c>
      <c r="AJ20" t="s">
        <v>4</v>
      </c>
      <c r="AK20" t="s">
        <v>6</v>
      </c>
    </row>
    <row r="21" spans="1:37">
      <c r="A21" t="s">
        <v>17</v>
      </c>
      <c r="B21">
        <v>0.3</v>
      </c>
      <c r="C21">
        <v>0.52</v>
      </c>
      <c r="D21">
        <f t="shared" si="18"/>
        <v>0.82000000000000006</v>
      </c>
      <c r="E21">
        <v>0.03</v>
      </c>
      <c r="F21">
        <v>0.08</v>
      </c>
      <c r="G21">
        <f t="shared" si="19"/>
        <v>0.11</v>
      </c>
      <c r="H21" t="s">
        <v>17</v>
      </c>
      <c r="I21">
        <v>1.07</v>
      </c>
      <c r="J21">
        <v>3.2</v>
      </c>
      <c r="K21">
        <f t="shared" si="20"/>
        <v>4.2700000000000005</v>
      </c>
      <c r="L21">
        <v>0.08</v>
      </c>
      <c r="M21">
        <v>0.39</v>
      </c>
      <c r="N21">
        <f t="shared" si="21"/>
        <v>0.47000000000000003</v>
      </c>
      <c r="O21" t="s">
        <v>17</v>
      </c>
      <c r="P21">
        <v>0.03</v>
      </c>
      <c r="Q21">
        <v>0.06</v>
      </c>
      <c r="R21">
        <f t="shared" si="22"/>
        <v>0.09</v>
      </c>
      <c r="S21">
        <v>0.03</v>
      </c>
      <c r="T21">
        <v>0.04</v>
      </c>
      <c r="U21">
        <f t="shared" si="23"/>
        <v>7.0000000000000007E-2</v>
      </c>
      <c r="W21" t="s">
        <v>3</v>
      </c>
      <c r="X21">
        <f>AVERAGE(D22:D24)</f>
        <v>0.34333333333333332</v>
      </c>
      <c r="Y21">
        <f>AVERAGE(G22:G24)</f>
        <v>8.666666666666667E-2</v>
      </c>
      <c r="AA21">
        <f>Y29-Y31</f>
        <v>9.0000000000000011E-2</v>
      </c>
      <c r="AB21">
        <f>AA21/Y29</f>
        <v>1</v>
      </c>
      <c r="AD21" t="s">
        <v>3</v>
      </c>
      <c r="AE21">
        <f>STDEV(D22:D24)</f>
        <v>0.1184623709594459</v>
      </c>
      <c r="AF21">
        <f>STDEV(G22:G24)</f>
        <v>1.154700538379248E-2</v>
      </c>
      <c r="AH21" t="s">
        <v>1</v>
      </c>
      <c r="AI21">
        <f>AVERAGE(I29:I31)</f>
        <v>1.4466666666666665</v>
      </c>
      <c r="AJ21">
        <f>AVERAGE(K29:K31)</f>
        <v>1.3733333333333331</v>
      </c>
      <c r="AK21">
        <f>AVERAGE(M29:M31)</f>
        <v>1.3866666666666667</v>
      </c>
    </row>
    <row r="22" spans="1:37">
      <c r="A22" t="s">
        <v>18</v>
      </c>
      <c r="B22">
        <v>0.08</v>
      </c>
      <c r="C22">
        <v>0.2</v>
      </c>
      <c r="D22">
        <f t="shared" si="18"/>
        <v>0.28000000000000003</v>
      </c>
      <c r="E22">
        <v>0.03</v>
      </c>
      <c r="F22">
        <v>0.05</v>
      </c>
      <c r="G22">
        <f t="shared" si="19"/>
        <v>0.08</v>
      </c>
      <c r="H22" t="s">
        <v>18</v>
      </c>
      <c r="I22">
        <v>0.68</v>
      </c>
      <c r="J22">
        <v>2.5099999999999998</v>
      </c>
      <c r="K22">
        <f t="shared" si="20"/>
        <v>3.19</v>
      </c>
      <c r="L22">
        <v>0.06</v>
      </c>
      <c r="M22">
        <v>0.22</v>
      </c>
      <c r="N22">
        <f t="shared" si="21"/>
        <v>0.28000000000000003</v>
      </c>
      <c r="O22" t="s">
        <v>18</v>
      </c>
      <c r="P22">
        <v>0</v>
      </c>
      <c r="Q22">
        <v>0</v>
      </c>
      <c r="R22">
        <f t="shared" si="22"/>
        <v>0</v>
      </c>
      <c r="S22">
        <v>0</v>
      </c>
      <c r="T22">
        <v>0</v>
      </c>
      <c r="U22">
        <f t="shared" si="23"/>
        <v>0</v>
      </c>
      <c r="AH22" t="s">
        <v>2</v>
      </c>
      <c r="AI22">
        <f>AVERAGE(I32:I34)</f>
        <v>1.3466666666666667</v>
      </c>
      <c r="AJ22">
        <f>AVERAGE(K32:K34)</f>
        <v>1.2933333333333332</v>
      </c>
      <c r="AK22">
        <f>AVERAGE(M32:M34)</f>
        <v>1.3499999999999999</v>
      </c>
    </row>
    <row r="23" spans="1:37">
      <c r="A23" t="s">
        <v>19</v>
      </c>
      <c r="B23">
        <v>0.15</v>
      </c>
      <c r="C23">
        <v>0.33</v>
      </c>
      <c r="D23">
        <f t="shared" si="18"/>
        <v>0.48</v>
      </c>
      <c r="E23">
        <v>0.03</v>
      </c>
      <c r="F23">
        <v>7.0000000000000007E-2</v>
      </c>
      <c r="G23">
        <f t="shared" si="19"/>
        <v>0.1</v>
      </c>
      <c r="H23" t="s">
        <v>19</v>
      </c>
      <c r="I23">
        <v>0.7</v>
      </c>
      <c r="J23">
        <v>2.5299999999999998</v>
      </c>
      <c r="K23">
        <f t="shared" si="20"/>
        <v>3.2299999999999995</v>
      </c>
      <c r="L23">
        <v>0.08</v>
      </c>
      <c r="M23">
        <v>0.28999999999999998</v>
      </c>
      <c r="N23">
        <f t="shared" si="21"/>
        <v>0.37</v>
      </c>
      <c r="O23" t="s">
        <v>19</v>
      </c>
      <c r="P23">
        <v>0</v>
      </c>
      <c r="Q23">
        <v>0</v>
      </c>
      <c r="R23">
        <f t="shared" si="22"/>
        <v>0</v>
      </c>
      <c r="S23">
        <v>0</v>
      </c>
      <c r="T23">
        <v>0</v>
      </c>
      <c r="U23">
        <f t="shared" si="23"/>
        <v>0</v>
      </c>
      <c r="W23" t="s">
        <v>4</v>
      </c>
      <c r="X23" t="s">
        <v>47</v>
      </c>
      <c r="Y23" t="s">
        <v>48</v>
      </c>
      <c r="AD23" t="s">
        <v>4</v>
      </c>
      <c r="AE23" t="s">
        <v>47</v>
      </c>
      <c r="AF23" t="s">
        <v>48</v>
      </c>
      <c r="AH23" t="s">
        <v>3</v>
      </c>
      <c r="AI23">
        <f>AVERAGE(I35:I37)</f>
        <v>1.18</v>
      </c>
      <c r="AJ23">
        <f>AVERAGE(K35:K37)</f>
        <v>1.1666666666666667</v>
      </c>
      <c r="AK23">
        <f>AVERAGE(M35:M37)</f>
        <v>1.2533333333333332</v>
      </c>
    </row>
    <row r="24" spans="1:37">
      <c r="A24" t="s">
        <v>20</v>
      </c>
      <c r="B24">
        <v>0.11</v>
      </c>
      <c r="C24">
        <v>0.16</v>
      </c>
      <c r="D24">
        <f t="shared" si="18"/>
        <v>0.27</v>
      </c>
      <c r="E24">
        <v>0.03</v>
      </c>
      <c r="F24">
        <v>0.05</v>
      </c>
      <c r="G24">
        <f t="shared" si="19"/>
        <v>0.08</v>
      </c>
      <c r="H24" t="s">
        <v>20</v>
      </c>
      <c r="I24">
        <v>0.91</v>
      </c>
      <c r="J24">
        <v>1.79</v>
      </c>
      <c r="K24">
        <f t="shared" si="20"/>
        <v>2.7</v>
      </c>
      <c r="L24">
        <v>7.0000000000000007E-2</v>
      </c>
      <c r="M24">
        <v>0.2</v>
      </c>
      <c r="N24">
        <f t="shared" si="21"/>
        <v>0.27</v>
      </c>
      <c r="O24" t="s">
        <v>20</v>
      </c>
      <c r="P24">
        <v>0</v>
      </c>
      <c r="Q24">
        <v>0</v>
      </c>
      <c r="R24">
        <f t="shared" si="22"/>
        <v>0</v>
      </c>
      <c r="S24">
        <v>0</v>
      </c>
      <c r="T24">
        <v>0</v>
      </c>
      <c r="U24">
        <f t="shared" si="23"/>
        <v>0</v>
      </c>
      <c r="W24" t="s">
        <v>1</v>
      </c>
      <c r="X24">
        <f>AVERAGE(K16:K18)</f>
        <v>5.503333333333333</v>
      </c>
      <c r="Y24">
        <f>AVERAGE(N16:N18)</f>
        <v>0.64</v>
      </c>
      <c r="AD24" t="s">
        <v>1</v>
      </c>
      <c r="AE24">
        <f>STDEV(K16:K18)</f>
        <v>0.64825406541983432</v>
      </c>
      <c r="AF24">
        <f>STDEV(N16:N18)</f>
        <v>0.18248287590894596</v>
      </c>
    </row>
    <row r="25" spans="1:37">
      <c r="W25" t="s">
        <v>2</v>
      </c>
      <c r="X25">
        <f>AVERAGE(K19:K21)</f>
        <v>3.7766666666666673</v>
      </c>
      <c r="Y25">
        <f>AVERAGE(N19:N21)</f>
        <v>0.4366666666666667</v>
      </c>
      <c r="AD25" t="s">
        <v>2</v>
      </c>
      <c r="AE25">
        <f>STDEV(K19:K21)</f>
        <v>0.49500841743684354</v>
      </c>
      <c r="AF25">
        <f>STDEV(N19:N21)</f>
        <v>4.9328828623162006E-2</v>
      </c>
    </row>
    <row r="26" spans="1:37">
      <c r="W26" t="s">
        <v>3</v>
      </c>
      <c r="X26">
        <f>AVERAGE(K22:K24)</f>
        <v>3.0400000000000005</v>
      </c>
      <c r="Y26">
        <f>AVERAGE(N22:N24)</f>
        <v>0.3066666666666667</v>
      </c>
      <c r="AD26" t="s">
        <v>3</v>
      </c>
      <c r="AE26">
        <f>STDEV(K22:K24)</f>
        <v>0.29512709126746428</v>
      </c>
      <c r="AF26">
        <f>STDEV(N22:N24)</f>
        <v>5.507570547286101E-2</v>
      </c>
      <c r="AI26" t="s">
        <v>5</v>
      </c>
      <c r="AJ26" t="s">
        <v>4</v>
      </c>
      <c r="AK26" t="s">
        <v>6</v>
      </c>
    </row>
    <row r="27" spans="1:37">
      <c r="A27" s="8" t="s">
        <v>25</v>
      </c>
      <c r="B27" s="6"/>
      <c r="C27" s="6"/>
      <c r="D27" s="6"/>
      <c r="E27" s="6"/>
      <c r="F27" s="6"/>
      <c r="H27" s="8" t="s">
        <v>27</v>
      </c>
      <c r="I27" s="6"/>
      <c r="J27" s="6"/>
      <c r="K27" s="6"/>
      <c r="L27" s="6"/>
      <c r="M27" s="6"/>
      <c r="O27" s="8" t="s">
        <v>26</v>
      </c>
      <c r="P27" s="6"/>
      <c r="Q27" s="6"/>
      <c r="R27" s="6"/>
      <c r="S27" s="6"/>
      <c r="T27" s="6"/>
      <c r="AH27" t="s">
        <v>1</v>
      </c>
      <c r="AI27">
        <f>AVERAGE(P29:P31)</f>
        <v>0.13333333333333333</v>
      </c>
      <c r="AJ27">
        <f>AVERAGE(R29:R31)</f>
        <v>0.13</v>
      </c>
      <c r="AK27">
        <f>AVERAGE(T29:T31)</f>
        <v>0.11333333333333334</v>
      </c>
    </row>
    <row r="28" spans="1:37">
      <c r="A28" t="s">
        <v>5</v>
      </c>
      <c r="C28" t="s">
        <v>4</v>
      </c>
      <c r="E28" t="s">
        <v>6</v>
      </c>
      <c r="H28" t="s">
        <v>5</v>
      </c>
      <c r="J28" t="s">
        <v>4</v>
      </c>
      <c r="L28" t="s">
        <v>6</v>
      </c>
      <c r="O28" t="s">
        <v>5</v>
      </c>
      <c r="Q28" t="s">
        <v>4</v>
      </c>
      <c r="S28" t="s">
        <v>6</v>
      </c>
      <c r="W28" t="s">
        <v>6</v>
      </c>
      <c r="X28" t="s">
        <v>47</v>
      </c>
      <c r="Y28" t="s">
        <v>48</v>
      </c>
      <c r="AD28" t="s">
        <v>6</v>
      </c>
      <c r="AE28" t="s">
        <v>47</v>
      </c>
      <c r="AF28" t="s">
        <v>48</v>
      </c>
      <c r="AH28" t="s">
        <v>2</v>
      </c>
      <c r="AI28">
        <f>AVERAGE(P32:P34)</f>
        <v>0.12</v>
      </c>
      <c r="AJ28">
        <f>AVERAGE(R32:R34)</f>
        <v>0.12333333333333334</v>
      </c>
      <c r="AK28">
        <f>AVERAGE(T32:T34)</f>
        <v>0.10666666666666667</v>
      </c>
    </row>
    <row r="29" spans="1:37">
      <c r="A29" t="s">
        <v>12</v>
      </c>
      <c r="B29">
        <v>5.72</v>
      </c>
      <c r="C29" t="s">
        <v>12</v>
      </c>
      <c r="D29">
        <v>5.83</v>
      </c>
      <c r="E29" t="s">
        <v>12</v>
      </c>
      <c r="F29">
        <v>5.75</v>
      </c>
      <c r="H29" t="s">
        <v>12</v>
      </c>
      <c r="I29">
        <v>1.46</v>
      </c>
      <c r="J29" t="s">
        <v>12</v>
      </c>
      <c r="K29">
        <v>1.44</v>
      </c>
      <c r="L29" t="s">
        <v>12</v>
      </c>
      <c r="M29">
        <v>1.4</v>
      </c>
      <c r="O29" t="s">
        <v>12</v>
      </c>
      <c r="P29">
        <v>0.13</v>
      </c>
      <c r="Q29" t="s">
        <v>12</v>
      </c>
      <c r="R29">
        <v>0.13</v>
      </c>
      <c r="S29" t="s">
        <v>12</v>
      </c>
      <c r="T29">
        <v>0.13</v>
      </c>
      <c r="W29" t="s">
        <v>1</v>
      </c>
      <c r="X29">
        <f>AVERAGE(R16:R18)</f>
        <v>0.36000000000000004</v>
      </c>
      <c r="Y29">
        <f>AVERAGE(U16:U18)</f>
        <v>9.0000000000000011E-2</v>
      </c>
      <c r="AD29" t="s">
        <v>1</v>
      </c>
      <c r="AE29">
        <f>STDEV(R16:R18)</f>
        <v>6.999999999999991E-2</v>
      </c>
      <c r="AF29">
        <v>0</v>
      </c>
      <c r="AH29" t="s">
        <v>3</v>
      </c>
      <c r="AI29">
        <f>AVERAGE(P35:P37)</f>
        <v>0.10666666666666667</v>
      </c>
      <c r="AJ29">
        <f>AVERAGE(R35:R37)</f>
        <v>0.11666666666666665</v>
      </c>
      <c r="AK29">
        <f>AVERAGE(T35:T37)</f>
        <v>0.10333333333333335</v>
      </c>
    </row>
    <row r="30" spans="1:37">
      <c r="A30" t="s">
        <v>13</v>
      </c>
      <c r="B30">
        <v>5.86</v>
      </c>
      <c r="C30" t="s">
        <v>13</v>
      </c>
      <c r="D30">
        <v>5.87</v>
      </c>
      <c r="E30" t="s">
        <v>13</v>
      </c>
      <c r="F30">
        <v>5.6</v>
      </c>
      <c r="H30" t="s">
        <v>13</v>
      </c>
      <c r="I30">
        <v>1.44</v>
      </c>
      <c r="J30" t="s">
        <v>13</v>
      </c>
      <c r="K30">
        <v>1.28</v>
      </c>
      <c r="L30" t="s">
        <v>13</v>
      </c>
      <c r="M30">
        <v>1.36</v>
      </c>
      <c r="O30" t="s">
        <v>13</v>
      </c>
      <c r="P30">
        <v>0.15</v>
      </c>
      <c r="Q30" t="s">
        <v>13</v>
      </c>
      <c r="R30">
        <v>0.13</v>
      </c>
      <c r="S30" t="s">
        <v>13</v>
      </c>
      <c r="T30">
        <v>0.08</v>
      </c>
      <c r="W30" t="s">
        <v>2</v>
      </c>
      <c r="X30">
        <f>AVERAGE(R19:R21)</f>
        <v>0.14000000000000001</v>
      </c>
      <c r="Y30">
        <f>AVERAGE(U19:U21)</f>
        <v>7.0000000000000007E-2</v>
      </c>
      <c r="AD30" t="s">
        <v>2</v>
      </c>
      <c r="AE30">
        <f>STDEV(R19:R21)</f>
        <v>4.5825756949558337E-2</v>
      </c>
      <c r="AF30">
        <f>STDEV(U19:U21)</f>
        <v>0</v>
      </c>
    </row>
    <row r="31" spans="1:37">
      <c r="A31" t="s">
        <v>14</v>
      </c>
      <c r="B31">
        <v>5.79</v>
      </c>
      <c r="C31" t="s">
        <v>14</v>
      </c>
      <c r="D31">
        <v>5.93</v>
      </c>
      <c r="E31" t="s">
        <v>14</v>
      </c>
      <c r="F31">
        <v>5.69</v>
      </c>
      <c r="H31" t="s">
        <v>14</v>
      </c>
      <c r="I31">
        <v>1.44</v>
      </c>
      <c r="J31" t="s">
        <v>14</v>
      </c>
      <c r="K31">
        <v>1.4</v>
      </c>
      <c r="L31" t="s">
        <v>14</v>
      </c>
      <c r="M31">
        <v>1.4</v>
      </c>
      <c r="O31" t="s">
        <v>14</v>
      </c>
      <c r="P31">
        <v>0.12</v>
      </c>
      <c r="Q31" t="s">
        <v>14</v>
      </c>
      <c r="R31">
        <v>0.13</v>
      </c>
      <c r="S31" t="s">
        <v>14</v>
      </c>
      <c r="T31">
        <v>0.13</v>
      </c>
      <c r="W31" t="s">
        <v>3</v>
      </c>
      <c r="X31">
        <f>AVERAGE(R22:R24)</f>
        <v>0</v>
      </c>
      <c r="Y31">
        <v>0</v>
      </c>
      <c r="AD31" t="s">
        <v>3</v>
      </c>
      <c r="AE31">
        <f>STDEV(R22:R24)</f>
        <v>0</v>
      </c>
      <c r="AF31">
        <f>STDEV(U22:U24)</f>
        <v>0</v>
      </c>
    </row>
    <row r="32" spans="1:37">
      <c r="A32" t="s">
        <v>15</v>
      </c>
      <c r="B32">
        <v>5.69</v>
      </c>
      <c r="C32" t="s">
        <v>15</v>
      </c>
      <c r="D32">
        <v>5.67</v>
      </c>
      <c r="E32" t="s">
        <v>15</v>
      </c>
      <c r="F32">
        <v>5.55</v>
      </c>
      <c r="H32" t="s">
        <v>15</v>
      </c>
      <c r="I32">
        <v>1.4</v>
      </c>
      <c r="J32" t="s">
        <v>15</v>
      </c>
      <c r="K32">
        <v>1.28</v>
      </c>
      <c r="L32" t="s">
        <v>15</v>
      </c>
      <c r="M32">
        <v>1.41</v>
      </c>
      <c r="O32" t="s">
        <v>15</v>
      </c>
      <c r="P32">
        <v>0.09</v>
      </c>
      <c r="Q32" t="s">
        <v>15</v>
      </c>
      <c r="R32">
        <v>0.12</v>
      </c>
      <c r="S32" t="s">
        <v>15</v>
      </c>
      <c r="T32">
        <v>0.1</v>
      </c>
      <c r="AH32" t="s">
        <v>76</v>
      </c>
      <c r="AI32" t="s">
        <v>5</v>
      </c>
      <c r="AJ32" t="s">
        <v>4</v>
      </c>
      <c r="AK32" t="s">
        <v>6</v>
      </c>
    </row>
    <row r="33" spans="1:37">
      <c r="A33" t="s">
        <v>16</v>
      </c>
      <c r="B33">
        <v>5.59</v>
      </c>
      <c r="C33" t="s">
        <v>16</v>
      </c>
      <c r="D33">
        <v>5.79</v>
      </c>
      <c r="E33" t="s">
        <v>16</v>
      </c>
      <c r="F33">
        <v>5.58</v>
      </c>
      <c r="H33" t="s">
        <v>16</v>
      </c>
      <c r="I33">
        <v>1.28</v>
      </c>
      <c r="J33" t="s">
        <v>16</v>
      </c>
      <c r="K33">
        <v>1.32</v>
      </c>
      <c r="L33" t="s">
        <v>16</v>
      </c>
      <c r="M33">
        <v>1.32</v>
      </c>
      <c r="O33" t="s">
        <v>16</v>
      </c>
      <c r="P33">
        <v>0.12</v>
      </c>
      <c r="Q33" t="s">
        <v>16</v>
      </c>
      <c r="R33">
        <v>0.12</v>
      </c>
      <c r="S33" t="s">
        <v>16</v>
      </c>
      <c r="T33">
        <v>0.09</v>
      </c>
      <c r="W33" s="2" t="s">
        <v>51</v>
      </c>
      <c r="AE33" t="s">
        <v>58</v>
      </c>
      <c r="AH33" t="s">
        <v>1</v>
      </c>
      <c r="AI33">
        <f>STDEV(I29:I31)</f>
        <v>1.1547005383792525E-2</v>
      </c>
      <c r="AJ33">
        <f>STDEV(K29:K31)</f>
        <v>8.3266639978651386E-2</v>
      </c>
      <c r="AK33">
        <f>STDEV(M29:M31)</f>
        <v>2.3094010767584924E-2</v>
      </c>
    </row>
    <row r="34" spans="1:37">
      <c r="A34" t="s">
        <v>17</v>
      </c>
      <c r="B34">
        <v>5.71</v>
      </c>
      <c r="C34" t="s">
        <v>17</v>
      </c>
      <c r="D34">
        <v>5.71</v>
      </c>
      <c r="E34" t="s">
        <v>17</v>
      </c>
      <c r="F34">
        <v>5.57</v>
      </c>
      <c r="H34" t="s">
        <v>17</v>
      </c>
      <c r="I34">
        <v>1.36</v>
      </c>
      <c r="J34" t="s">
        <v>17</v>
      </c>
      <c r="K34">
        <v>1.28</v>
      </c>
      <c r="L34" t="s">
        <v>17</v>
      </c>
      <c r="M34">
        <v>1.32</v>
      </c>
      <c r="O34" t="s">
        <v>17</v>
      </c>
      <c r="P34">
        <v>0.15</v>
      </c>
      <c r="Q34" t="s">
        <v>17</v>
      </c>
      <c r="R34">
        <v>0.13</v>
      </c>
      <c r="S34" t="s">
        <v>17</v>
      </c>
      <c r="T34">
        <v>0.13</v>
      </c>
      <c r="W34" t="s">
        <v>5</v>
      </c>
      <c r="X34" t="s">
        <v>43</v>
      </c>
      <c r="Y34" t="s">
        <v>44</v>
      </c>
      <c r="AD34" t="s">
        <v>5</v>
      </c>
      <c r="AE34" t="s">
        <v>43</v>
      </c>
      <c r="AF34" t="s">
        <v>44</v>
      </c>
      <c r="AH34" t="s">
        <v>2</v>
      </c>
      <c r="AI34">
        <f>STDEV(I32:I34)</f>
        <v>6.1101009266078136E-2</v>
      </c>
      <c r="AJ34">
        <f>STDEV(K32:K34)</f>
        <v>2.3094010767585049E-2</v>
      </c>
      <c r="AK34">
        <f>STDEV(M32:M34)</f>
        <v>5.1961524227065597E-2</v>
      </c>
    </row>
    <row r="35" spans="1:37">
      <c r="A35" t="s">
        <v>18</v>
      </c>
      <c r="B35">
        <v>5.48</v>
      </c>
      <c r="C35" t="s">
        <v>18</v>
      </c>
      <c r="D35">
        <v>5.64</v>
      </c>
      <c r="E35" t="s">
        <v>18</v>
      </c>
      <c r="F35">
        <v>5.43</v>
      </c>
      <c r="H35" t="s">
        <v>18</v>
      </c>
      <c r="I35">
        <v>1.2</v>
      </c>
      <c r="J35" t="s">
        <v>18</v>
      </c>
      <c r="K35">
        <v>1.17</v>
      </c>
      <c r="L35" t="s">
        <v>18</v>
      </c>
      <c r="M35">
        <v>1.28</v>
      </c>
      <c r="O35" t="s">
        <v>18</v>
      </c>
      <c r="P35">
        <v>0.1</v>
      </c>
      <c r="Q35" t="s">
        <v>18</v>
      </c>
      <c r="R35">
        <v>0.12</v>
      </c>
      <c r="S35" t="s">
        <v>18</v>
      </c>
      <c r="T35">
        <v>0.08</v>
      </c>
      <c r="W35" t="s">
        <v>1</v>
      </c>
      <c r="X35" s="4">
        <f>AVERAGE(D67:D69)</f>
        <v>0.112</v>
      </c>
      <c r="Y35" s="4">
        <f>AVERAGE(D55:D57)</f>
        <v>0.12633333333333333</v>
      </c>
      <c r="AD35" t="s">
        <v>1</v>
      </c>
      <c r="AE35">
        <f>STDEV(D67:D69)</f>
        <v>1.0000000000000009E-3</v>
      </c>
      <c r="AF35">
        <f>STDEV(D55:D57)</f>
        <v>1.3576941236277593E-2</v>
      </c>
      <c r="AH35" t="s">
        <v>3</v>
      </c>
      <c r="AI35">
        <f>STDEV(I35:I37)</f>
        <v>1.7320508075688787E-2</v>
      </c>
      <c r="AJ35">
        <f>STDEV(K35:K37)</f>
        <v>3.5118845842837365E-2</v>
      </c>
      <c r="AK35">
        <f>STDEV(M35:M37)</f>
        <v>2.3094010767585049E-2</v>
      </c>
    </row>
    <row r="36" spans="1:37">
      <c r="A36" t="s">
        <v>19</v>
      </c>
      <c r="B36">
        <v>5.5</v>
      </c>
      <c r="C36" t="s">
        <v>19</v>
      </c>
      <c r="D36">
        <v>5.5</v>
      </c>
      <c r="E36" t="s">
        <v>19</v>
      </c>
      <c r="F36">
        <v>5.48</v>
      </c>
      <c r="H36" t="s">
        <v>19</v>
      </c>
      <c r="I36">
        <v>1.17</v>
      </c>
      <c r="J36" t="s">
        <v>19</v>
      </c>
      <c r="K36">
        <v>1.1299999999999999</v>
      </c>
      <c r="L36" t="s">
        <v>19</v>
      </c>
      <c r="M36">
        <v>1.24</v>
      </c>
      <c r="O36" t="s">
        <v>19</v>
      </c>
      <c r="P36">
        <v>0.12</v>
      </c>
      <c r="Q36" t="s">
        <v>19</v>
      </c>
      <c r="R36">
        <v>0.11</v>
      </c>
      <c r="S36" t="s">
        <v>19</v>
      </c>
      <c r="T36">
        <v>0.13</v>
      </c>
      <c r="W36" t="s">
        <v>2</v>
      </c>
      <c r="X36" s="4">
        <f>AVERAGE(D70:D72)</f>
        <v>0.11333333333333334</v>
      </c>
      <c r="Y36" s="4">
        <f>AVERAGE(D58:D60)</f>
        <v>0.13433333333333333</v>
      </c>
      <c r="AD36" t="s">
        <v>2</v>
      </c>
      <c r="AE36">
        <f>STDEV(D70:D72)</f>
        <v>5.7735026918962634E-4</v>
      </c>
      <c r="AF36">
        <f>STDEV(D58:D60)</f>
        <v>5.7735026918962634E-4</v>
      </c>
    </row>
    <row r="37" spans="1:37">
      <c r="A37" t="s">
        <v>20</v>
      </c>
      <c r="B37">
        <v>5.57</v>
      </c>
      <c r="C37" t="s">
        <v>20</v>
      </c>
      <c r="D37">
        <v>5.6</v>
      </c>
      <c r="E37" t="s">
        <v>20</v>
      </c>
      <c r="F37">
        <v>5.5</v>
      </c>
      <c r="H37" t="s">
        <v>20</v>
      </c>
      <c r="I37">
        <v>1.17</v>
      </c>
      <c r="J37" t="s">
        <v>20</v>
      </c>
      <c r="K37">
        <v>1.2</v>
      </c>
      <c r="L37" t="s">
        <v>20</v>
      </c>
      <c r="M37">
        <v>1.24</v>
      </c>
      <c r="O37" t="s">
        <v>20</v>
      </c>
      <c r="P37">
        <v>0.1</v>
      </c>
      <c r="Q37" t="s">
        <v>20</v>
      </c>
      <c r="R37">
        <v>0.12</v>
      </c>
      <c r="S37" t="s">
        <v>20</v>
      </c>
      <c r="T37">
        <v>0.1</v>
      </c>
      <c r="W37" t="s">
        <v>3</v>
      </c>
      <c r="X37" s="4">
        <f>AVERAGE(D73:D75)</f>
        <v>0.12066666666666666</v>
      </c>
      <c r="Y37" s="4">
        <f>AVERAGE(D61:D63)</f>
        <v>0.2173333333333333</v>
      </c>
      <c r="AD37" t="s">
        <v>3</v>
      </c>
      <c r="AE37">
        <f>STDEV(D73:D75)</f>
        <v>5.6862407030773311E-3</v>
      </c>
      <c r="AF37">
        <f>STDEV(D61:D63)</f>
        <v>8.3104352072158938E-2</v>
      </c>
    </row>
    <row r="38" spans="1:37">
      <c r="A38" t="s">
        <v>1</v>
      </c>
      <c r="B38">
        <v>5.58</v>
      </c>
      <c r="C38" t="s">
        <v>2</v>
      </c>
      <c r="D38">
        <v>5.52</v>
      </c>
      <c r="E38" t="s">
        <v>3</v>
      </c>
      <c r="F38">
        <v>5.41</v>
      </c>
      <c r="H38" t="s">
        <v>1</v>
      </c>
      <c r="I38">
        <v>1.48</v>
      </c>
      <c r="J38" t="s">
        <v>2</v>
      </c>
      <c r="K38">
        <v>1.46</v>
      </c>
      <c r="L38" t="s">
        <v>3</v>
      </c>
      <c r="M38">
        <v>1.44</v>
      </c>
      <c r="O38" t="s">
        <v>1</v>
      </c>
      <c r="P38">
        <v>0.16</v>
      </c>
      <c r="Q38" t="s">
        <v>2</v>
      </c>
      <c r="R38">
        <v>0.14000000000000001</v>
      </c>
      <c r="S38" t="s">
        <v>3</v>
      </c>
      <c r="T38">
        <v>0.14000000000000001</v>
      </c>
      <c r="AH38" t="s">
        <v>75</v>
      </c>
      <c r="AI38" t="s">
        <v>5</v>
      </c>
      <c r="AJ38" t="s">
        <v>4</v>
      </c>
      <c r="AK38" t="s">
        <v>6</v>
      </c>
    </row>
    <row r="39" spans="1:37">
      <c r="W39" t="s">
        <v>4</v>
      </c>
      <c r="X39" t="s">
        <v>43</v>
      </c>
      <c r="Y39" t="s">
        <v>44</v>
      </c>
      <c r="AD39" t="s">
        <v>4</v>
      </c>
      <c r="AE39" t="s">
        <v>43</v>
      </c>
      <c r="AF39" t="s">
        <v>44</v>
      </c>
      <c r="AH39" t="s">
        <v>1</v>
      </c>
      <c r="AI39">
        <f>STDEV(P29:P31)</f>
        <v>1.5275252316519307E-2</v>
      </c>
      <c r="AJ39">
        <f>STDEV(R29:R31)</f>
        <v>0</v>
      </c>
      <c r="AK39">
        <f>STDEV(T29:T31)</f>
        <v>2.8867513459481201E-2</v>
      </c>
    </row>
    <row r="40" spans="1:37">
      <c r="W40" t="s">
        <v>1</v>
      </c>
      <c r="X40" s="4">
        <f>AVERAGE(H67:H69)</f>
        <v>0.11133333333333333</v>
      </c>
      <c r="Y40" s="4">
        <f>AVERAGE(H55:H57)</f>
        <v>0.16933333333333334</v>
      </c>
      <c r="AD40" t="s">
        <v>1</v>
      </c>
      <c r="AE40">
        <f>STDEV(H67:H69)</f>
        <v>3.5118845842842359E-3</v>
      </c>
      <c r="AF40">
        <f>STDEV(H55:H57)</f>
        <v>2.1221058723195938E-2</v>
      </c>
      <c r="AH40" t="s">
        <v>2</v>
      </c>
      <c r="AI40">
        <f>STDEV(P32:P34)</f>
        <v>3.0000000000000023E-2</v>
      </c>
      <c r="AJ40">
        <f>STDEV(R32:R34)</f>
        <v>5.7735026918962623E-3</v>
      </c>
      <c r="AK40">
        <f>STDEV(T32:T34)</f>
        <v>2.0816659994661348E-2</v>
      </c>
    </row>
    <row r="41" spans="1:37">
      <c r="A41" s="8" t="s">
        <v>34</v>
      </c>
      <c r="B41" s="8"/>
      <c r="D41" s="8" t="s">
        <v>35</v>
      </c>
      <c r="E41" s="8"/>
      <c r="W41" t="s">
        <v>2</v>
      </c>
      <c r="X41" s="4">
        <f>AVERAGE(H70:H72)</f>
        <v>0.11799999999999999</v>
      </c>
      <c r="Y41" s="4">
        <f>AVERAGE(H58:H60)</f>
        <v>0.21866666666666668</v>
      </c>
      <c r="AD41" t="s">
        <v>2</v>
      </c>
      <c r="AE41">
        <f>STDEV(H70:H72)</f>
        <v>1.7320508075688791E-3</v>
      </c>
      <c r="AF41">
        <f>STDEV(H58:H60)</f>
        <v>1.8009256878986687E-2</v>
      </c>
      <c r="AH41" t="s">
        <v>3</v>
      </c>
      <c r="AI41">
        <f>STDEV(P35:P37)</f>
        <v>1.154700538379248E-2</v>
      </c>
      <c r="AJ41">
        <f>STDEV(R35:R37)</f>
        <v>5.7735026918962545E-3</v>
      </c>
      <c r="AK41">
        <f>STDEV(T35:T37)</f>
        <v>2.5166114784235756E-2</v>
      </c>
    </row>
    <row r="42" spans="1:37">
      <c r="A42" t="s">
        <v>28</v>
      </c>
      <c r="B42" t="s">
        <v>29</v>
      </c>
      <c r="D42" t="s">
        <v>28</v>
      </c>
      <c r="E42" t="s">
        <v>29</v>
      </c>
      <c r="W42" t="s">
        <v>3</v>
      </c>
      <c r="X42" s="4">
        <f>AVERAGE(H73:H75)</f>
        <v>0.124</v>
      </c>
      <c r="Y42" s="4">
        <f>AVERAGE(H61:H63)</f>
        <v>0.26433333333333336</v>
      </c>
      <c r="AD42" t="s">
        <v>3</v>
      </c>
      <c r="AE42">
        <f>STDEV(H73:H75)</f>
        <v>3.6055512754639926E-3</v>
      </c>
      <c r="AF42">
        <f>STDEV(H61:H63)</f>
        <v>1.4189197769195187E-2</v>
      </c>
    </row>
    <row r="43" spans="1:37">
      <c r="A43">
        <v>0</v>
      </c>
      <c r="B43">
        <v>1E-3</v>
      </c>
      <c r="D43">
        <v>0</v>
      </c>
      <c r="E43">
        <v>0</v>
      </c>
    </row>
    <row r="44" spans="1:37">
      <c r="A44">
        <v>1</v>
      </c>
      <c r="B44">
        <v>0.17100000000000001</v>
      </c>
      <c r="D44">
        <v>1</v>
      </c>
      <c r="E44">
        <v>0.11</v>
      </c>
      <c r="W44" t="s">
        <v>6</v>
      </c>
      <c r="X44" t="s">
        <v>43</v>
      </c>
      <c r="Y44" t="s">
        <v>44</v>
      </c>
      <c r="AD44" t="s">
        <v>6</v>
      </c>
      <c r="AE44" t="s">
        <v>43</v>
      </c>
      <c r="AF44" t="s">
        <v>44</v>
      </c>
    </row>
    <row r="45" spans="1:37">
      <c r="A45">
        <v>2</v>
      </c>
      <c r="B45">
        <v>0.30599999999999999</v>
      </c>
      <c r="D45">
        <v>2</v>
      </c>
      <c r="E45">
        <v>0.215</v>
      </c>
      <c r="W45" t="s">
        <v>1</v>
      </c>
      <c r="X45" s="4">
        <f>AVERAGE(L67:L69)</f>
        <v>0.10633333333333334</v>
      </c>
      <c r="Y45" s="4">
        <f>AVERAGE(L55:L57)</f>
        <v>0.106</v>
      </c>
      <c r="AD45" t="s">
        <v>1</v>
      </c>
      <c r="AE45">
        <f>STDEV(L67:L69)</f>
        <v>5.7735026918962634E-4</v>
      </c>
      <c r="AF45">
        <f>STDEV(L55:L57)</f>
        <v>0</v>
      </c>
    </row>
    <row r="46" spans="1:37">
      <c r="A46">
        <v>3</v>
      </c>
      <c r="B46">
        <v>0.44</v>
      </c>
      <c r="D46">
        <v>3</v>
      </c>
      <c r="E46">
        <v>0.29299999999999998</v>
      </c>
      <c r="W46" t="s">
        <v>2</v>
      </c>
      <c r="X46" s="4">
        <f>AVERAGE(L70:L72)</f>
        <v>0.10933333333333334</v>
      </c>
      <c r="Y46" s="4">
        <f>AVERAGE(L58:L60)</f>
        <v>0.11099999999999999</v>
      </c>
      <c r="AD46" t="s">
        <v>2</v>
      </c>
      <c r="AE46">
        <f>STDEV(L70:L72)</f>
        <v>5.7735026918962634E-4</v>
      </c>
      <c r="AF46">
        <f>STDEV(L58:L60)</f>
        <v>3.6055512754639848E-3</v>
      </c>
    </row>
    <row r="47" spans="1:37">
      <c r="A47">
        <v>4</v>
      </c>
      <c r="B47">
        <v>0.54700000000000004</v>
      </c>
      <c r="D47">
        <v>4</v>
      </c>
      <c r="E47">
        <v>0.36499999999999999</v>
      </c>
      <c r="W47" t="s">
        <v>3</v>
      </c>
      <c r="X47" s="4">
        <f>AVERAGE(L73:L75)</f>
        <v>0</v>
      </c>
      <c r="Y47" s="4">
        <f>AVERAGE(L61:L63)</f>
        <v>0</v>
      </c>
      <c r="AD47" t="s">
        <v>3</v>
      </c>
      <c r="AE47">
        <f>STDEV(L73:L75)</f>
        <v>0</v>
      </c>
      <c r="AF47">
        <f>STDEV(L61:L63)</f>
        <v>0</v>
      </c>
    </row>
    <row r="48" spans="1:37">
      <c r="A48">
        <v>5</v>
      </c>
      <c r="B48">
        <v>0.58499999999999996</v>
      </c>
      <c r="D48">
        <v>5</v>
      </c>
      <c r="E48">
        <v>0.47299999999999998</v>
      </c>
    </row>
    <row r="49" spans="1:32">
      <c r="W49" s="2" t="s">
        <v>55</v>
      </c>
      <c r="AE49" t="s">
        <v>59</v>
      </c>
    </row>
    <row r="50" spans="1:32">
      <c r="P50" t="s">
        <v>60</v>
      </c>
      <c r="Q50" t="s">
        <v>64</v>
      </c>
      <c r="R50" t="s">
        <v>65</v>
      </c>
      <c r="S50" t="s">
        <v>66</v>
      </c>
      <c r="W50" t="s">
        <v>5</v>
      </c>
      <c r="X50" t="s">
        <v>77</v>
      </c>
      <c r="Y50" t="s">
        <v>78</v>
      </c>
      <c r="AD50" t="s">
        <v>5</v>
      </c>
      <c r="AE50" t="s">
        <v>45</v>
      </c>
      <c r="AF50" t="s">
        <v>46</v>
      </c>
    </row>
    <row r="51" spans="1:32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P51" t="s">
        <v>63</v>
      </c>
      <c r="Q51">
        <v>46.5</v>
      </c>
      <c r="R51">
        <v>36.78</v>
      </c>
      <c r="S51">
        <f>Q51-R51</f>
        <v>9.7199999999999989</v>
      </c>
      <c r="W51" t="s">
        <v>43</v>
      </c>
      <c r="X51" s="1">
        <f>AVERAGE(C104:C106)</f>
        <v>46.49799999999999</v>
      </c>
      <c r="Y51" s="1">
        <f>AVERAGE(C95:C103)</f>
        <v>36.776777777777774</v>
      </c>
      <c r="AD51" t="s">
        <v>43</v>
      </c>
      <c r="AE51">
        <f>STDEV(C104:C106)</f>
        <v>20.911018650462747</v>
      </c>
      <c r="AF51">
        <f>STDEV(C95:C103)</f>
        <v>12.902293573021998</v>
      </c>
    </row>
    <row r="52" spans="1:32">
      <c r="P52" t="s">
        <v>61</v>
      </c>
      <c r="Q52">
        <v>46.5</v>
      </c>
      <c r="R52">
        <v>35.51</v>
      </c>
      <c r="S52">
        <f t="shared" ref="S52:S53" si="24">Q52-R52</f>
        <v>10.990000000000002</v>
      </c>
      <c r="W52" t="s">
        <v>44</v>
      </c>
      <c r="X52" s="1">
        <f>AVERAGE(C89:C91)</f>
        <v>61.717133333333329</v>
      </c>
      <c r="Y52" s="1">
        <f>AVERAGE(C80:C88)</f>
        <v>51.965822222222215</v>
      </c>
      <c r="AD52" t="s">
        <v>44</v>
      </c>
      <c r="AE52">
        <f>STDEV(C89:C91)</f>
        <v>17.729173789360125</v>
      </c>
      <c r="AF52">
        <f>STDEV(C80:C88)</f>
        <v>17.26206794345466</v>
      </c>
    </row>
    <row r="53" spans="1:32">
      <c r="A53" s="8" t="s">
        <v>41</v>
      </c>
      <c r="B53" s="8"/>
      <c r="C53" s="8"/>
      <c r="D53" s="8"/>
      <c r="E53" s="8"/>
      <c r="F53" s="8"/>
      <c r="G53" s="8"/>
      <c r="H53" s="8"/>
      <c r="I53" s="8"/>
      <c r="J53" s="8"/>
      <c r="K53" s="8"/>
      <c r="P53" t="s">
        <v>62</v>
      </c>
      <c r="Q53">
        <v>46.5</v>
      </c>
      <c r="R53">
        <v>37.590000000000003</v>
      </c>
      <c r="S53">
        <f t="shared" si="24"/>
        <v>8.9099999999999966</v>
      </c>
    </row>
    <row r="54" spans="1:32">
      <c r="A54" s="4" t="s">
        <v>5</v>
      </c>
      <c r="B54" s="4" t="s">
        <v>22</v>
      </c>
      <c r="C54" s="4" t="s">
        <v>23</v>
      </c>
      <c r="D54" s="4"/>
      <c r="E54" s="4" t="s">
        <v>4</v>
      </c>
      <c r="F54" s="4" t="s">
        <v>22</v>
      </c>
      <c r="G54" s="4" t="s">
        <v>23</v>
      </c>
      <c r="H54" s="4"/>
      <c r="I54" s="4" t="s">
        <v>6</v>
      </c>
      <c r="J54" s="4" t="s">
        <v>22</v>
      </c>
      <c r="K54" s="4" t="s">
        <v>23</v>
      </c>
      <c r="W54" t="s">
        <v>4</v>
      </c>
      <c r="X54" t="s">
        <v>77</v>
      </c>
      <c r="Y54" t="s">
        <v>78</v>
      </c>
      <c r="AD54" t="s">
        <v>4</v>
      </c>
      <c r="AE54" t="s">
        <v>45</v>
      </c>
      <c r="AF54" t="s">
        <v>46</v>
      </c>
    </row>
    <row r="55" spans="1:32">
      <c r="A55" s="4" t="s">
        <v>12</v>
      </c>
      <c r="B55" s="4">
        <v>8.5000000000000006E-2</v>
      </c>
      <c r="C55" s="4">
        <v>5.7000000000000002E-2</v>
      </c>
      <c r="D55" s="4">
        <f>SUM(B55:C55)</f>
        <v>0.14200000000000002</v>
      </c>
      <c r="E55" s="4" t="s">
        <v>12</v>
      </c>
      <c r="F55" s="4">
        <v>9.0999999999999998E-2</v>
      </c>
      <c r="G55" s="4">
        <v>7.1999999999999995E-2</v>
      </c>
      <c r="H55" s="4">
        <f>SUM(F55:G55)</f>
        <v>0.16299999999999998</v>
      </c>
      <c r="I55" s="4" t="s">
        <v>12</v>
      </c>
      <c r="J55" s="4">
        <v>5.3999999999999999E-2</v>
      </c>
      <c r="K55" s="4">
        <v>5.1999999999999998E-2</v>
      </c>
      <c r="L55" s="4">
        <f>SUM(J55:K55)</f>
        <v>0.106</v>
      </c>
      <c r="P55" t="s">
        <v>44</v>
      </c>
      <c r="W55" t="s">
        <v>43</v>
      </c>
      <c r="X55" s="1">
        <f>AVERAGE(C104:C106)</f>
        <v>46.49799999999999</v>
      </c>
      <c r="Y55" s="1">
        <f>AVERAGE(G95:G103)</f>
        <v>35.509666666666668</v>
      </c>
      <c r="AD55" t="s">
        <v>43</v>
      </c>
      <c r="AE55">
        <f>STDEV(C104:C106)</f>
        <v>20.911018650462747</v>
      </c>
      <c r="AF55">
        <f>STDEV(G95:G103)</f>
        <v>12.99604330171303</v>
      </c>
    </row>
    <row r="56" spans="1:32">
      <c r="A56" s="4" t="s">
        <v>13</v>
      </c>
      <c r="B56" s="4">
        <v>6.4000000000000001E-2</v>
      </c>
      <c r="C56" s="4">
        <v>5.5E-2</v>
      </c>
      <c r="D56" s="4">
        <f t="shared" ref="D56:D63" si="25">SUM(B56:C56)</f>
        <v>0.11899999999999999</v>
      </c>
      <c r="E56" s="4" t="s">
        <v>13</v>
      </c>
      <c r="F56" s="4">
        <v>0.11600000000000001</v>
      </c>
      <c r="G56" s="4">
        <v>7.6999999999999999E-2</v>
      </c>
      <c r="H56" s="4">
        <f t="shared" ref="H56:H63" si="26">SUM(F56:G56)</f>
        <v>0.193</v>
      </c>
      <c r="I56" s="4" t="s">
        <v>13</v>
      </c>
      <c r="J56" s="4">
        <v>5.3999999999999999E-2</v>
      </c>
      <c r="K56" s="4">
        <v>5.1999999999999998E-2</v>
      </c>
      <c r="L56" s="4">
        <f t="shared" ref="L56:L63" si="27">SUM(J56:K56)</f>
        <v>0.106</v>
      </c>
      <c r="P56" t="s">
        <v>60</v>
      </c>
      <c r="Q56" t="s">
        <v>64</v>
      </c>
      <c r="R56" t="s">
        <v>65</v>
      </c>
      <c r="S56" t="s">
        <v>66</v>
      </c>
      <c r="W56" t="s">
        <v>44</v>
      </c>
      <c r="X56" s="1">
        <f>AVERAGE(C89:C91)</f>
        <v>61.717133333333329</v>
      </c>
      <c r="Y56" s="1">
        <f>AVERAGE(G80:G88)</f>
        <v>47.95528888888888</v>
      </c>
      <c r="AD56" t="s">
        <v>44</v>
      </c>
      <c r="AE56">
        <f>STDEV(C89:C91)</f>
        <v>17.729173789360125</v>
      </c>
      <c r="AF56">
        <f>STDEV(G80:G88)</f>
        <v>16.622041106046879</v>
      </c>
    </row>
    <row r="57" spans="1:32">
      <c r="A57" s="4" t="s">
        <v>14</v>
      </c>
      <c r="B57" s="4">
        <v>6.2E-2</v>
      </c>
      <c r="C57">
        <v>5.6000000000000001E-2</v>
      </c>
      <c r="D57" s="4">
        <f t="shared" si="25"/>
        <v>0.11799999999999999</v>
      </c>
      <c r="E57" s="4" t="s">
        <v>14</v>
      </c>
      <c r="F57" s="4">
        <v>8.5999999999999993E-2</v>
      </c>
      <c r="G57" s="4">
        <v>6.6000000000000003E-2</v>
      </c>
      <c r="H57" s="4">
        <f t="shared" si="26"/>
        <v>0.152</v>
      </c>
      <c r="I57" s="4" t="s">
        <v>14</v>
      </c>
      <c r="J57" s="4">
        <v>5.3999999999999999E-2</v>
      </c>
      <c r="K57" s="4">
        <v>5.1999999999999998E-2</v>
      </c>
      <c r="L57" s="4">
        <f t="shared" si="27"/>
        <v>0.106</v>
      </c>
      <c r="P57" t="s">
        <v>63</v>
      </c>
      <c r="Q57">
        <v>61.72</v>
      </c>
      <c r="R57">
        <v>51.97</v>
      </c>
      <c r="S57">
        <f>Q57-R57</f>
        <v>9.75</v>
      </c>
    </row>
    <row r="58" spans="1:32">
      <c r="A58" s="4" t="s">
        <v>15</v>
      </c>
      <c r="B58" s="4">
        <v>7.3999999999999996E-2</v>
      </c>
      <c r="C58" s="4">
        <v>0.06</v>
      </c>
      <c r="D58" s="4">
        <f t="shared" si="25"/>
        <v>0.13400000000000001</v>
      </c>
      <c r="E58" s="4" t="s">
        <v>15</v>
      </c>
      <c r="F58" s="4">
        <v>0.123</v>
      </c>
      <c r="G58" s="4">
        <v>7.8E-2</v>
      </c>
      <c r="H58" s="4">
        <f t="shared" si="26"/>
        <v>0.20100000000000001</v>
      </c>
      <c r="I58" s="4" t="s">
        <v>15</v>
      </c>
      <c r="J58" s="4">
        <v>5.7000000000000002E-2</v>
      </c>
      <c r="K58" s="4">
        <v>5.2999999999999999E-2</v>
      </c>
      <c r="L58" s="4">
        <f t="shared" si="27"/>
        <v>0.11</v>
      </c>
      <c r="O58" s="4"/>
      <c r="P58" t="s">
        <v>61</v>
      </c>
      <c r="Q58">
        <v>61.72</v>
      </c>
      <c r="R58">
        <v>47.96</v>
      </c>
      <c r="S58">
        <f t="shared" ref="S58:S59" si="28">Q58-R58</f>
        <v>13.759999999999998</v>
      </c>
      <c r="W58" t="s">
        <v>6</v>
      </c>
      <c r="X58" t="s">
        <v>77</v>
      </c>
      <c r="Y58" t="s">
        <v>78</v>
      </c>
      <c r="AD58" t="s">
        <v>6</v>
      </c>
      <c r="AE58" t="s">
        <v>45</v>
      </c>
      <c r="AF58" t="s">
        <v>46</v>
      </c>
    </row>
    <row r="59" spans="1:32">
      <c r="A59" s="4" t="s">
        <v>16</v>
      </c>
      <c r="B59" s="4">
        <v>7.3999999999999996E-2</v>
      </c>
      <c r="C59" s="4">
        <v>0.06</v>
      </c>
      <c r="D59" s="4">
        <f t="shared" si="25"/>
        <v>0.13400000000000001</v>
      </c>
      <c r="E59" s="4" t="s">
        <v>16</v>
      </c>
      <c r="F59" s="4">
        <v>0.13800000000000001</v>
      </c>
      <c r="G59" s="4">
        <v>0.08</v>
      </c>
      <c r="H59" s="4">
        <f t="shared" si="26"/>
        <v>0.21800000000000003</v>
      </c>
      <c r="I59" s="4" t="s">
        <v>16</v>
      </c>
      <c r="J59" s="4">
        <v>5.5E-2</v>
      </c>
      <c r="K59" s="4">
        <v>5.2999999999999999E-2</v>
      </c>
      <c r="L59" s="4">
        <f t="shared" si="27"/>
        <v>0.108</v>
      </c>
      <c r="O59" s="4"/>
      <c r="P59" t="s">
        <v>62</v>
      </c>
      <c r="Q59">
        <v>61.72</v>
      </c>
      <c r="R59">
        <v>52.41</v>
      </c>
      <c r="S59">
        <f t="shared" si="28"/>
        <v>9.3100000000000023</v>
      </c>
      <c r="W59" t="s">
        <v>43</v>
      </c>
      <c r="X59" s="1">
        <f>AVERAGE(C104:C106)</f>
        <v>46.49799999999999</v>
      </c>
      <c r="Y59" s="1">
        <f>AVERAGE(K95:K103)</f>
        <v>37.586222222222219</v>
      </c>
      <c r="AD59" t="s">
        <v>43</v>
      </c>
      <c r="AE59">
        <f>STDEV(C104:C106)</f>
        <v>20.911018650462747</v>
      </c>
      <c r="AF59">
        <f>STDEV(K95:K103)</f>
        <v>13.090773361205388</v>
      </c>
    </row>
    <row r="60" spans="1:32">
      <c r="A60" s="4" t="s">
        <v>17</v>
      </c>
      <c r="B60" s="4">
        <v>7.1999999999999995E-2</v>
      </c>
      <c r="C60" s="4">
        <v>6.3E-2</v>
      </c>
      <c r="D60" s="4">
        <f t="shared" si="25"/>
        <v>0.13500000000000001</v>
      </c>
      <c r="E60" s="4" t="s">
        <v>17</v>
      </c>
      <c r="F60" s="4">
        <v>0.157</v>
      </c>
      <c r="G60" s="4">
        <v>0.08</v>
      </c>
      <c r="H60" s="4">
        <f t="shared" si="26"/>
        <v>0.23699999999999999</v>
      </c>
      <c r="I60" s="4" t="s">
        <v>17</v>
      </c>
      <c r="J60" s="4">
        <v>6.0999999999999999E-2</v>
      </c>
      <c r="K60" s="4">
        <v>5.3999999999999999E-2</v>
      </c>
      <c r="L60" s="4">
        <f t="shared" si="27"/>
        <v>0.11499999999999999</v>
      </c>
      <c r="W60" t="s">
        <v>44</v>
      </c>
      <c r="X60" s="1">
        <f>AVERAGE(C89:C91)</f>
        <v>61.717133333333329</v>
      </c>
      <c r="Y60" s="1">
        <f>AVERAGE(K80:K88)</f>
        <v>52.408066666666663</v>
      </c>
      <c r="AD60" t="s">
        <v>44</v>
      </c>
      <c r="AE60">
        <f>STDEV(C89:C91)</f>
        <v>17.729173789360125</v>
      </c>
      <c r="AF60">
        <f>STDEV(K80:K88)</f>
        <v>17.445744996989959</v>
      </c>
    </row>
    <row r="61" spans="1:32">
      <c r="A61" s="4" t="s">
        <v>18</v>
      </c>
      <c r="B61" s="4">
        <v>9.7000000000000003E-2</v>
      </c>
      <c r="C61" s="4">
        <v>6.6000000000000003E-2</v>
      </c>
      <c r="D61" s="4">
        <f t="shared" si="25"/>
        <v>0.16300000000000001</v>
      </c>
      <c r="E61" s="4" t="s">
        <v>18</v>
      </c>
      <c r="F61" s="4">
        <v>0.16600000000000001</v>
      </c>
      <c r="G61" s="4">
        <v>0.10100000000000001</v>
      </c>
      <c r="H61" s="4">
        <f t="shared" si="26"/>
        <v>0.26700000000000002</v>
      </c>
      <c r="I61" s="4" t="s">
        <v>18</v>
      </c>
      <c r="J61" s="4">
        <v>0</v>
      </c>
      <c r="K61" s="4">
        <v>0</v>
      </c>
      <c r="L61" s="4">
        <f t="shared" si="27"/>
        <v>0</v>
      </c>
    </row>
    <row r="62" spans="1:32">
      <c r="A62" s="4" t="s">
        <v>19</v>
      </c>
      <c r="B62" s="4">
        <v>0.1</v>
      </c>
      <c r="C62" s="4">
        <v>7.5999999999999998E-2</v>
      </c>
      <c r="D62" s="4">
        <f t="shared" si="25"/>
        <v>0.17599999999999999</v>
      </c>
      <c r="E62" s="4" t="s">
        <v>19</v>
      </c>
      <c r="F62" s="4">
        <v>0.16400000000000001</v>
      </c>
      <c r="G62" s="4">
        <v>8.5000000000000006E-2</v>
      </c>
      <c r="H62" s="4">
        <f t="shared" si="26"/>
        <v>0.249</v>
      </c>
      <c r="I62" s="4" t="s">
        <v>19</v>
      </c>
      <c r="J62" s="4">
        <v>0</v>
      </c>
      <c r="K62" s="4">
        <v>0</v>
      </c>
      <c r="L62" s="4">
        <f t="shared" si="27"/>
        <v>0</v>
      </c>
    </row>
    <row r="63" spans="1:32">
      <c r="A63" s="4" t="s">
        <v>20</v>
      </c>
      <c r="B63" s="4">
        <v>0.18099999999999999</v>
      </c>
      <c r="C63" s="4">
        <v>0.13200000000000001</v>
      </c>
      <c r="D63" s="4">
        <f t="shared" si="25"/>
        <v>0.313</v>
      </c>
      <c r="E63" s="4" t="s">
        <v>20</v>
      </c>
      <c r="F63" s="4">
        <v>0.16700000000000001</v>
      </c>
      <c r="G63" s="4">
        <v>0.11</v>
      </c>
      <c r="H63" s="4">
        <f t="shared" si="26"/>
        <v>0.27700000000000002</v>
      </c>
      <c r="I63" s="4" t="s">
        <v>20</v>
      </c>
      <c r="J63" s="4">
        <v>0</v>
      </c>
      <c r="K63" s="4">
        <v>0</v>
      </c>
      <c r="L63" s="4">
        <f t="shared" si="27"/>
        <v>0</v>
      </c>
    </row>
    <row r="64" spans="1:32">
      <c r="B64" s="4"/>
      <c r="C64" s="4"/>
      <c r="F64" s="4"/>
      <c r="G64" s="4"/>
    </row>
    <row r="65" spans="1:23">
      <c r="A65" s="8" t="s">
        <v>42</v>
      </c>
      <c r="B65" s="8"/>
      <c r="C65" s="8"/>
      <c r="D65" s="8"/>
      <c r="E65" s="8"/>
      <c r="F65" s="8"/>
      <c r="G65" s="8"/>
      <c r="H65" s="8"/>
      <c r="I65" s="8"/>
      <c r="J65" s="8"/>
      <c r="K65" s="8"/>
    </row>
    <row r="66" spans="1:23">
      <c r="A66" s="4" t="s">
        <v>5</v>
      </c>
      <c r="B66" s="4" t="s">
        <v>22</v>
      </c>
      <c r="C66" s="4" t="s">
        <v>23</v>
      </c>
      <c r="D66" s="4"/>
      <c r="E66" s="4" t="s">
        <v>4</v>
      </c>
      <c r="F66" s="4" t="s">
        <v>22</v>
      </c>
      <c r="G66" s="4" t="s">
        <v>23</v>
      </c>
      <c r="H66" s="4"/>
      <c r="I66" s="4" t="s">
        <v>6</v>
      </c>
      <c r="J66" s="4" t="s">
        <v>22</v>
      </c>
      <c r="K66" s="4" t="s">
        <v>23</v>
      </c>
    </row>
    <row r="67" spans="1:23">
      <c r="A67" s="4" t="s">
        <v>12</v>
      </c>
      <c r="B67" s="4">
        <v>5.7000000000000002E-2</v>
      </c>
      <c r="C67" s="4">
        <v>5.6000000000000001E-2</v>
      </c>
      <c r="D67" s="4">
        <f>SUM(B67:C67)</f>
        <v>0.113</v>
      </c>
      <c r="E67" s="4" t="s">
        <v>12</v>
      </c>
      <c r="F67" s="4">
        <v>5.8000000000000003E-2</v>
      </c>
      <c r="G67" s="4">
        <v>0.05</v>
      </c>
      <c r="H67" s="4">
        <f>SUM(F67:G67)</f>
        <v>0.10800000000000001</v>
      </c>
      <c r="I67" s="4" t="s">
        <v>12</v>
      </c>
      <c r="J67" s="4">
        <v>5.3999999999999999E-2</v>
      </c>
      <c r="K67" s="4">
        <v>5.1999999999999998E-2</v>
      </c>
      <c r="L67" s="4">
        <f>SUM(J67:K67)</f>
        <v>0.106</v>
      </c>
    </row>
    <row r="68" spans="1:23">
      <c r="A68" s="4" t="s">
        <v>13</v>
      </c>
      <c r="B68" s="4">
        <v>5.6000000000000001E-2</v>
      </c>
      <c r="C68" s="4">
        <v>5.5E-2</v>
      </c>
      <c r="D68" s="4">
        <f t="shared" ref="D68:D75" si="29">SUM(B68:C68)</f>
        <v>0.111</v>
      </c>
      <c r="E68" s="4" t="s">
        <v>13</v>
      </c>
      <c r="F68" s="4">
        <v>5.8999999999999997E-2</v>
      </c>
      <c r="G68" s="4">
        <v>5.1999999999999998E-2</v>
      </c>
      <c r="H68" s="4">
        <f t="shared" ref="H68:H75" si="30">SUM(F68:G68)</f>
        <v>0.11099999999999999</v>
      </c>
      <c r="I68" s="4" t="s">
        <v>13</v>
      </c>
      <c r="J68" s="4">
        <v>5.3999999999999999E-2</v>
      </c>
      <c r="K68" s="4">
        <v>5.2999999999999999E-2</v>
      </c>
      <c r="L68" s="4">
        <f t="shared" ref="L68:L75" si="31">SUM(J68:K68)</f>
        <v>0.107</v>
      </c>
      <c r="O68" s="4"/>
    </row>
    <row r="69" spans="1:23">
      <c r="A69" s="4" t="s">
        <v>14</v>
      </c>
      <c r="B69" s="4">
        <v>5.6000000000000001E-2</v>
      </c>
      <c r="C69" s="4">
        <v>5.6000000000000001E-2</v>
      </c>
      <c r="D69" s="4">
        <f t="shared" si="29"/>
        <v>0.112</v>
      </c>
      <c r="E69" s="4" t="s">
        <v>14</v>
      </c>
      <c r="F69" s="4">
        <v>5.8999999999999997E-2</v>
      </c>
      <c r="G69" s="4">
        <v>5.6000000000000001E-2</v>
      </c>
      <c r="H69" s="4">
        <f t="shared" si="30"/>
        <v>0.11499999999999999</v>
      </c>
      <c r="I69" s="4" t="s">
        <v>14</v>
      </c>
      <c r="J69" s="4">
        <v>5.3999999999999999E-2</v>
      </c>
      <c r="K69" s="4">
        <v>5.1999999999999998E-2</v>
      </c>
      <c r="L69" s="4">
        <f t="shared" si="31"/>
        <v>0.106</v>
      </c>
    </row>
    <row r="70" spans="1:23">
      <c r="A70" s="4" t="s">
        <v>15</v>
      </c>
      <c r="B70" s="4">
        <v>5.7000000000000002E-2</v>
      </c>
      <c r="C70" s="4">
        <v>5.6000000000000001E-2</v>
      </c>
      <c r="D70" s="4">
        <f t="shared" si="29"/>
        <v>0.113</v>
      </c>
      <c r="E70" s="4" t="s">
        <v>15</v>
      </c>
      <c r="F70" s="4">
        <v>0.06</v>
      </c>
      <c r="G70" s="4">
        <v>5.6000000000000001E-2</v>
      </c>
      <c r="H70" s="4">
        <f t="shared" si="30"/>
        <v>0.11599999999999999</v>
      </c>
      <c r="I70" s="4" t="s">
        <v>15</v>
      </c>
      <c r="J70" s="4">
        <v>5.5E-2</v>
      </c>
      <c r="K70" s="4">
        <v>5.3999999999999999E-2</v>
      </c>
      <c r="L70" s="4">
        <f t="shared" si="31"/>
        <v>0.109</v>
      </c>
    </row>
    <row r="71" spans="1:23">
      <c r="A71" s="4" t="s">
        <v>16</v>
      </c>
      <c r="B71">
        <v>5.7000000000000002E-2</v>
      </c>
      <c r="C71" s="4">
        <v>5.6000000000000001E-2</v>
      </c>
      <c r="D71" s="4">
        <f t="shared" si="29"/>
        <v>0.113</v>
      </c>
      <c r="E71" s="4" t="s">
        <v>16</v>
      </c>
      <c r="F71" s="4">
        <v>6.0999999999999999E-2</v>
      </c>
      <c r="G71" s="4">
        <v>5.8000000000000003E-2</v>
      </c>
      <c r="H71" s="4">
        <f t="shared" si="30"/>
        <v>0.11899999999999999</v>
      </c>
      <c r="I71" s="4" t="s">
        <v>16</v>
      </c>
      <c r="J71" s="4">
        <v>5.6000000000000001E-2</v>
      </c>
      <c r="K71" s="4">
        <v>5.3999999999999999E-2</v>
      </c>
      <c r="L71" s="4">
        <f t="shared" si="31"/>
        <v>0.11</v>
      </c>
    </row>
    <row r="72" spans="1:23">
      <c r="A72" s="4" t="s">
        <v>17</v>
      </c>
      <c r="B72" s="4">
        <v>5.8000000000000003E-2</v>
      </c>
      <c r="C72" s="4">
        <v>5.6000000000000001E-2</v>
      </c>
      <c r="D72" s="4">
        <f t="shared" si="29"/>
        <v>0.114</v>
      </c>
      <c r="E72" s="4" t="s">
        <v>17</v>
      </c>
      <c r="F72" s="4">
        <v>6.0999999999999999E-2</v>
      </c>
      <c r="G72" s="4">
        <v>5.8000000000000003E-2</v>
      </c>
      <c r="H72" s="4">
        <f t="shared" si="30"/>
        <v>0.11899999999999999</v>
      </c>
      <c r="I72" s="4" t="s">
        <v>17</v>
      </c>
      <c r="J72" s="4">
        <v>5.5E-2</v>
      </c>
      <c r="K72" s="4">
        <v>5.3999999999999999E-2</v>
      </c>
      <c r="L72" s="4">
        <f t="shared" si="31"/>
        <v>0.109</v>
      </c>
    </row>
    <row r="73" spans="1:23">
      <c r="A73" s="4" t="s">
        <v>18</v>
      </c>
      <c r="B73" s="4">
        <v>5.8999999999999997E-2</v>
      </c>
      <c r="C73" s="4">
        <v>5.7000000000000002E-2</v>
      </c>
      <c r="D73" s="4">
        <f t="shared" si="29"/>
        <v>0.11599999999999999</v>
      </c>
      <c r="E73" s="4" t="s">
        <v>18</v>
      </c>
      <c r="F73" s="4">
        <v>6.9000000000000006E-2</v>
      </c>
      <c r="G73" s="4">
        <v>5.8999999999999997E-2</v>
      </c>
      <c r="H73" s="4">
        <f t="shared" si="30"/>
        <v>0.128</v>
      </c>
      <c r="I73" s="4" t="s">
        <v>18</v>
      </c>
      <c r="J73" s="4">
        <v>0</v>
      </c>
      <c r="K73" s="4">
        <v>0</v>
      </c>
      <c r="L73" s="4">
        <f t="shared" si="31"/>
        <v>0</v>
      </c>
    </row>
    <row r="74" spans="1:23">
      <c r="A74" s="4" t="s">
        <v>19</v>
      </c>
      <c r="B74" s="4">
        <v>7.0000000000000007E-2</v>
      </c>
      <c r="C74" s="4">
        <v>5.7000000000000002E-2</v>
      </c>
      <c r="D74" s="4">
        <f t="shared" si="29"/>
        <v>0.127</v>
      </c>
      <c r="E74" s="4" t="s">
        <v>19</v>
      </c>
      <c r="F74" s="4">
        <v>6.2E-2</v>
      </c>
      <c r="G74" s="4">
        <v>5.8999999999999997E-2</v>
      </c>
      <c r="H74" s="4">
        <f t="shared" si="30"/>
        <v>0.121</v>
      </c>
      <c r="I74" s="4" t="s">
        <v>19</v>
      </c>
      <c r="J74" s="4">
        <v>0</v>
      </c>
      <c r="K74" s="4">
        <v>0</v>
      </c>
      <c r="L74" s="4">
        <f t="shared" si="31"/>
        <v>0</v>
      </c>
    </row>
    <row r="75" spans="1:23">
      <c r="A75" s="4" t="s">
        <v>20</v>
      </c>
      <c r="B75" s="4">
        <v>6.2E-2</v>
      </c>
      <c r="C75" s="4">
        <v>5.7000000000000002E-2</v>
      </c>
      <c r="D75" s="4">
        <f t="shared" si="29"/>
        <v>0.11899999999999999</v>
      </c>
      <c r="E75" s="4" t="s">
        <v>20</v>
      </c>
      <c r="F75" s="4">
        <v>6.4000000000000001E-2</v>
      </c>
      <c r="G75" s="4">
        <v>5.8999999999999997E-2</v>
      </c>
      <c r="H75" s="4">
        <f t="shared" si="30"/>
        <v>0.123</v>
      </c>
      <c r="I75" s="4" t="s">
        <v>20</v>
      </c>
      <c r="J75" s="4">
        <v>0</v>
      </c>
      <c r="K75" s="4">
        <v>0</v>
      </c>
      <c r="L75" s="4">
        <f t="shared" si="31"/>
        <v>0</v>
      </c>
    </row>
    <row r="76" spans="1:23">
      <c r="B76" s="4"/>
      <c r="F76" s="4"/>
      <c r="G76" s="4"/>
      <c r="K76" s="3"/>
      <c r="L76" s="3"/>
      <c r="M76" s="3"/>
      <c r="N76" s="3"/>
    </row>
    <row r="77" spans="1:23">
      <c r="M77" s="3"/>
    </row>
    <row r="78" spans="1:23">
      <c r="A78" s="8" t="s">
        <v>40</v>
      </c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W78" t="s">
        <v>63</v>
      </c>
    </row>
    <row r="79" spans="1:23">
      <c r="A79" t="s">
        <v>5</v>
      </c>
      <c r="B79" s="2" t="s">
        <v>32</v>
      </c>
      <c r="C79" s="2" t="s">
        <v>33</v>
      </c>
      <c r="D79" s="2"/>
      <c r="E79" t="s">
        <v>4</v>
      </c>
      <c r="F79" s="2" t="s">
        <v>32</v>
      </c>
      <c r="G79" s="2" t="s">
        <v>33</v>
      </c>
      <c r="H79" s="2"/>
      <c r="I79" t="s">
        <v>6</v>
      </c>
      <c r="J79" s="2" t="s">
        <v>32</v>
      </c>
      <c r="K79" s="2" t="s">
        <v>33</v>
      </c>
      <c r="M79" s="1"/>
    </row>
    <row r="80" spans="1:23">
      <c r="A80" s="1" t="s">
        <v>12</v>
      </c>
      <c r="B80" s="1">
        <v>2.4628000000000001</v>
      </c>
      <c r="C80" s="1">
        <f>B80*7*2</f>
        <v>34.479199999999999</v>
      </c>
      <c r="D80" s="1"/>
      <c r="E80" s="1" t="s">
        <v>12</v>
      </c>
      <c r="F80" s="1">
        <v>2.2079</v>
      </c>
      <c r="G80" s="1">
        <f>F80*7*2</f>
        <v>30.910599999999999</v>
      </c>
      <c r="H80" s="1"/>
      <c r="I80" s="1" t="s">
        <v>12</v>
      </c>
      <c r="J80" s="1">
        <v>2.4897999999999998</v>
      </c>
      <c r="K80" s="1">
        <f>J80*7*2</f>
        <v>34.857199999999999</v>
      </c>
      <c r="M80" s="1"/>
    </row>
    <row r="81" spans="1:26">
      <c r="A81" s="1" t="s">
        <v>13</v>
      </c>
      <c r="B81" s="1">
        <v>2.5106999999999999</v>
      </c>
      <c r="C81" s="1">
        <f t="shared" ref="C81:C88" si="32">B81*7*2</f>
        <v>35.149799999999999</v>
      </c>
      <c r="D81" s="1"/>
      <c r="E81" s="1" t="s">
        <v>13</v>
      </c>
      <c r="F81" s="1">
        <v>2.1606000000000001</v>
      </c>
      <c r="G81" s="1">
        <f t="shared" ref="G81:G88" si="33">F81*7*2</f>
        <v>30.2484</v>
      </c>
      <c r="H81" s="1"/>
      <c r="I81" s="1" t="s">
        <v>13</v>
      </c>
      <c r="J81" s="1">
        <v>2.5758999999999999</v>
      </c>
      <c r="K81" s="1">
        <f t="shared" ref="K81:K88" si="34">J81*7*2</f>
        <v>36.062599999999996</v>
      </c>
      <c r="M81" s="1"/>
      <c r="N81" s="1"/>
    </row>
    <row r="82" spans="1:26">
      <c r="A82" s="1" t="s">
        <v>14</v>
      </c>
      <c r="B82" s="1">
        <v>2.5796000000000001</v>
      </c>
      <c r="C82" s="1">
        <f t="shared" si="32"/>
        <v>36.114400000000003</v>
      </c>
      <c r="D82" s="1"/>
      <c r="E82" s="1" t="s">
        <v>14</v>
      </c>
      <c r="F82" s="1">
        <v>2.1242000000000001</v>
      </c>
      <c r="G82" s="1">
        <f t="shared" si="33"/>
        <v>29.738800000000001</v>
      </c>
      <c r="H82" s="1"/>
      <c r="I82" s="1" t="s">
        <v>14</v>
      </c>
      <c r="J82" s="1">
        <v>2.4653</v>
      </c>
      <c r="K82" s="1">
        <f t="shared" si="34"/>
        <v>34.514200000000002</v>
      </c>
      <c r="M82" s="1"/>
      <c r="N82" s="7" t="s">
        <v>52</v>
      </c>
      <c r="O82" t="s">
        <v>43</v>
      </c>
      <c r="Q82" t="s">
        <v>44</v>
      </c>
    </row>
    <row r="83" spans="1:26">
      <c r="A83" s="1" t="s">
        <v>15</v>
      </c>
      <c r="B83" s="1">
        <v>3.2886000000000002</v>
      </c>
      <c r="C83" s="1">
        <f t="shared" si="32"/>
        <v>46.040400000000005</v>
      </c>
      <c r="D83" s="1"/>
      <c r="E83" s="1" t="s">
        <v>15</v>
      </c>
      <c r="F83" s="1">
        <v>3.387</v>
      </c>
      <c r="G83" s="1">
        <f t="shared" si="33"/>
        <v>47.417999999999999</v>
      </c>
      <c r="H83" s="1"/>
      <c r="I83" s="1" t="s">
        <v>15</v>
      </c>
      <c r="J83" s="1">
        <v>3.3068</v>
      </c>
      <c r="K83" s="1">
        <f t="shared" si="34"/>
        <v>46.295200000000001</v>
      </c>
      <c r="M83" s="1"/>
      <c r="N83" s="7"/>
      <c r="O83" s="4" t="s">
        <v>45</v>
      </c>
      <c r="P83" s="4" t="s">
        <v>46</v>
      </c>
      <c r="Q83" s="4" t="s">
        <v>45</v>
      </c>
      <c r="R83" s="4" t="s">
        <v>46</v>
      </c>
    </row>
    <row r="84" spans="1:26">
      <c r="A84" s="1" t="s">
        <v>16</v>
      </c>
      <c r="B84" s="1">
        <v>3.1673</v>
      </c>
      <c r="C84" s="1">
        <f t="shared" si="32"/>
        <v>44.342199999999998</v>
      </c>
      <c r="D84" s="1"/>
      <c r="E84" s="1" t="s">
        <v>16</v>
      </c>
      <c r="F84" s="1">
        <v>3.0550000000000002</v>
      </c>
      <c r="G84" s="1">
        <f t="shared" si="33"/>
        <v>42.77</v>
      </c>
      <c r="H84" s="1"/>
      <c r="I84" s="1" t="s">
        <v>16</v>
      </c>
      <c r="J84" s="1">
        <v>3.4268999999999998</v>
      </c>
      <c r="K84" s="1">
        <f t="shared" si="34"/>
        <v>47.976599999999998</v>
      </c>
      <c r="M84" s="1"/>
      <c r="N84" s="4" t="s">
        <v>12</v>
      </c>
      <c r="O84" s="4">
        <v>26.04</v>
      </c>
      <c r="P84" s="4">
        <v>23.07</v>
      </c>
      <c r="Q84" s="4">
        <v>46.03</v>
      </c>
      <c r="R84" s="4">
        <v>30.91</v>
      </c>
    </row>
    <row r="85" spans="1:26">
      <c r="A85" s="1" t="s">
        <v>17</v>
      </c>
      <c r="B85" s="1">
        <v>3.5905999999999998</v>
      </c>
      <c r="C85" s="1">
        <f t="shared" si="32"/>
        <v>50.2684</v>
      </c>
      <c r="D85" s="1"/>
      <c r="E85" s="1" t="s">
        <v>17</v>
      </c>
      <c r="F85" s="1">
        <v>3.3208000000000002</v>
      </c>
      <c r="G85" s="1">
        <f t="shared" si="33"/>
        <v>46.491200000000006</v>
      </c>
      <c r="H85" s="1"/>
      <c r="I85" s="1" t="s">
        <v>17</v>
      </c>
      <c r="J85" s="1">
        <v>3.4769000000000001</v>
      </c>
      <c r="K85" s="1">
        <f t="shared" si="34"/>
        <v>48.676600000000001</v>
      </c>
      <c r="M85" s="1"/>
      <c r="N85" s="4" t="s">
        <v>13</v>
      </c>
      <c r="O85" s="4">
        <v>26.04</v>
      </c>
      <c r="P85" s="4">
        <v>22.36</v>
      </c>
      <c r="Q85" s="4">
        <v>46.03</v>
      </c>
      <c r="R85" s="4">
        <v>30.25</v>
      </c>
    </row>
    <row r="86" spans="1:26">
      <c r="A86" s="1" t="s">
        <v>18</v>
      </c>
      <c r="B86" s="1">
        <v>5.4901</v>
      </c>
      <c r="C86" s="1">
        <f t="shared" si="32"/>
        <v>76.861400000000003</v>
      </c>
      <c r="D86" s="1"/>
      <c r="E86" s="1" t="s">
        <v>18</v>
      </c>
      <c r="F86" s="1">
        <v>4.9622999999999999</v>
      </c>
      <c r="G86" s="1">
        <f t="shared" si="33"/>
        <v>69.472200000000001</v>
      </c>
      <c r="H86" s="1"/>
      <c r="I86" s="1" t="s">
        <v>18</v>
      </c>
      <c r="J86" s="1">
        <v>5.5309999999999997</v>
      </c>
      <c r="K86" s="1">
        <f t="shared" si="34"/>
        <v>77.433999999999997</v>
      </c>
      <c r="M86" s="1"/>
      <c r="N86" s="4" t="s">
        <v>14</v>
      </c>
      <c r="O86" s="4">
        <v>26.04</v>
      </c>
      <c r="P86" s="4">
        <v>21.79</v>
      </c>
      <c r="Q86" s="4">
        <v>46.03</v>
      </c>
      <c r="R86" s="4">
        <v>29.74</v>
      </c>
    </row>
    <row r="87" spans="1:26">
      <c r="A87" s="1" t="s">
        <v>19</v>
      </c>
      <c r="B87" s="1">
        <v>5.2992999999999997</v>
      </c>
      <c r="C87" s="1">
        <f t="shared" si="32"/>
        <v>74.19019999999999</v>
      </c>
      <c r="D87" s="1"/>
      <c r="E87" s="1" t="s">
        <v>19</v>
      </c>
      <c r="F87" s="1">
        <v>4.5034999999999998</v>
      </c>
      <c r="G87" s="1">
        <f t="shared" si="33"/>
        <v>63.048999999999999</v>
      </c>
      <c r="H87" s="1"/>
      <c r="I87" s="1" t="s">
        <v>19</v>
      </c>
      <c r="J87" s="1">
        <v>5.2220000000000004</v>
      </c>
      <c r="K87" s="1">
        <f t="shared" si="34"/>
        <v>73.108000000000004</v>
      </c>
      <c r="M87" s="1"/>
      <c r="N87" s="4" t="s">
        <v>15</v>
      </c>
      <c r="O87" s="4">
        <v>45.61</v>
      </c>
      <c r="P87" s="4">
        <v>32.86</v>
      </c>
      <c r="Q87" s="4">
        <v>58.17</v>
      </c>
      <c r="R87" s="4">
        <v>47.42</v>
      </c>
    </row>
    <row r="88" spans="1:26">
      <c r="A88" s="1" t="s">
        <v>20</v>
      </c>
      <c r="B88" s="1">
        <v>5.0175999999999998</v>
      </c>
      <c r="C88" s="1">
        <f t="shared" si="32"/>
        <v>70.246399999999994</v>
      </c>
      <c r="D88" s="1"/>
      <c r="E88" s="1" t="s">
        <v>20</v>
      </c>
      <c r="F88" s="1">
        <v>5.1071</v>
      </c>
      <c r="G88" s="1">
        <f t="shared" si="33"/>
        <v>71.499399999999994</v>
      </c>
      <c r="H88" s="1"/>
      <c r="I88" s="1" t="s">
        <v>20</v>
      </c>
      <c r="J88" s="1">
        <v>5.1962999999999999</v>
      </c>
      <c r="K88" s="1">
        <f t="shared" si="34"/>
        <v>72.748199999999997</v>
      </c>
      <c r="M88" s="1"/>
      <c r="N88" s="4" t="s">
        <v>16</v>
      </c>
      <c r="O88" s="4">
        <v>45.61</v>
      </c>
      <c r="P88" s="4">
        <v>34.35</v>
      </c>
      <c r="Q88" s="4">
        <v>58.17</v>
      </c>
      <c r="R88" s="4">
        <v>42.77</v>
      </c>
    </row>
    <row r="89" spans="1:26">
      <c r="A89" t="s">
        <v>36</v>
      </c>
      <c r="B89" s="1">
        <v>3.2879</v>
      </c>
      <c r="C89" s="1">
        <f>B89*7*2</f>
        <v>46.0306</v>
      </c>
      <c r="M89" s="1"/>
      <c r="N89" s="4" t="s">
        <v>17</v>
      </c>
      <c r="O89" s="4">
        <v>45.61</v>
      </c>
      <c r="P89" s="4">
        <v>29.98</v>
      </c>
      <c r="Q89" s="4">
        <v>58.17</v>
      </c>
      <c r="R89" s="4">
        <v>46.49</v>
      </c>
      <c r="Z89" s="1"/>
    </row>
    <row r="90" spans="1:26">
      <c r="A90" t="s">
        <v>37</v>
      </c>
      <c r="B90" s="1">
        <v>4.1548999999999996</v>
      </c>
      <c r="C90" s="1">
        <f t="shared" ref="C90:C91" si="35">B90*7*2</f>
        <v>58.168599999999998</v>
      </c>
      <c r="L90" s="1"/>
      <c r="N90" s="4" t="s">
        <v>18</v>
      </c>
      <c r="O90" s="4">
        <v>67.84</v>
      </c>
      <c r="P90" s="4">
        <v>49.56</v>
      </c>
      <c r="Q90" s="4">
        <v>80.95</v>
      </c>
      <c r="R90" s="4">
        <v>69.47</v>
      </c>
      <c r="Z90" s="1"/>
    </row>
    <row r="91" spans="1:26">
      <c r="A91" t="s">
        <v>38</v>
      </c>
      <c r="B91" s="1">
        <v>5.7823000000000002</v>
      </c>
      <c r="C91" s="1">
        <f t="shared" si="35"/>
        <v>80.952200000000005</v>
      </c>
      <c r="F91" s="1"/>
      <c r="G91" s="1"/>
      <c r="H91" s="1"/>
      <c r="L91" s="1"/>
      <c r="M91" s="1"/>
      <c r="N91" s="4" t="s">
        <v>19</v>
      </c>
      <c r="O91" s="4">
        <v>67.84</v>
      </c>
      <c r="P91" s="4">
        <v>53</v>
      </c>
      <c r="Q91" s="4">
        <v>80.95</v>
      </c>
      <c r="R91" s="4">
        <v>63.05</v>
      </c>
      <c r="X91" s="1"/>
      <c r="Y91" s="1"/>
    </row>
    <row r="92" spans="1:26">
      <c r="N92" s="4" t="s">
        <v>20</v>
      </c>
      <c r="O92" s="4">
        <v>67.84</v>
      </c>
      <c r="P92" s="4">
        <v>52.62</v>
      </c>
      <c r="Q92" s="4">
        <v>80.95</v>
      </c>
      <c r="R92" s="4">
        <v>71.5</v>
      </c>
      <c r="X92" s="1"/>
      <c r="Y92" s="1"/>
    </row>
    <row r="93" spans="1:26">
      <c r="A93" s="8" t="s">
        <v>39</v>
      </c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X93" s="1"/>
      <c r="Y93" s="1"/>
    </row>
    <row r="94" spans="1:26">
      <c r="A94" t="s">
        <v>5</v>
      </c>
      <c r="B94" s="2" t="s">
        <v>32</v>
      </c>
      <c r="C94" s="2" t="s">
        <v>33</v>
      </c>
      <c r="D94" s="2"/>
      <c r="E94" t="s">
        <v>4</v>
      </c>
      <c r="F94" s="2" t="s">
        <v>32</v>
      </c>
      <c r="G94" s="2" t="s">
        <v>33</v>
      </c>
      <c r="H94" s="2"/>
      <c r="I94" t="s">
        <v>6</v>
      </c>
      <c r="J94" s="2" t="s">
        <v>32</v>
      </c>
      <c r="K94" s="2" t="s">
        <v>33</v>
      </c>
      <c r="L94" s="2"/>
      <c r="X94" s="1"/>
      <c r="Y94" s="1"/>
    </row>
    <row r="95" spans="1:26">
      <c r="A95" t="s">
        <v>12</v>
      </c>
      <c r="B95" s="1">
        <v>2.4868999999999999</v>
      </c>
      <c r="C95" s="1">
        <f>B95*5*2</f>
        <v>24.869</v>
      </c>
      <c r="D95" s="1"/>
      <c r="E95" s="1" t="s">
        <v>12</v>
      </c>
      <c r="F95" s="1">
        <v>2.3073999999999999</v>
      </c>
      <c r="G95" s="1">
        <f>F95*5*2</f>
        <v>23.073999999999998</v>
      </c>
      <c r="H95" s="1"/>
      <c r="I95" s="1" t="s">
        <v>12</v>
      </c>
      <c r="J95" s="1">
        <v>2.5127999999999999</v>
      </c>
      <c r="K95" s="1">
        <f>J95*5*2</f>
        <v>25.128</v>
      </c>
      <c r="L95" s="1"/>
      <c r="W95" t="s">
        <v>74</v>
      </c>
      <c r="X95" s="1"/>
      <c r="Y95" s="1"/>
    </row>
    <row r="96" spans="1:26">
      <c r="A96" t="s">
        <v>13</v>
      </c>
      <c r="B96" s="1">
        <v>2.3818000000000001</v>
      </c>
      <c r="C96" s="1">
        <f t="shared" ref="C96:C103" si="36">B96*5*2</f>
        <v>23.818000000000001</v>
      </c>
      <c r="D96" s="1"/>
      <c r="E96" s="1" t="s">
        <v>13</v>
      </c>
      <c r="F96" s="1">
        <v>2.2357</v>
      </c>
      <c r="G96" s="1">
        <f t="shared" ref="G96:G103" si="37">F96*5*2</f>
        <v>22.356999999999999</v>
      </c>
      <c r="H96" s="1"/>
      <c r="I96" s="1" t="s">
        <v>13</v>
      </c>
      <c r="J96" s="1">
        <v>2.4777999999999998</v>
      </c>
      <c r="K96" s="1">
        <f t="shared" ref="K96:K103" si="38">J96*5*2</f>
        <v>24.777999999999999</v>
      </c>
      <c r="L96" s="1"/>
      <c r="T96" t="s">
        <v>74</v>
      </c>
      <c r="X96" s="1"/>
      <c r="Y96" s="1"/>
    </row>
    <row r="97" spans="1:25">
      <c r="A97" t="s">
        <v>14</v>
      </c>
      <c r="B97" s="1">
        <v>2.1173000000000002</v>
      </c>
      <c r="C97" s="1">
        <f t="shared" si="36"/>
        <v>21.173000000000002</v>
      </c>
      <c r="D97" s="1"/>
      <c r="E97" s="1" t="s">
        <v>14</v>
      </c>
      <c r="F97" s="1">
        <v>2.1785000000000001</v>
      </c>
      <c r="G97" s="1">
        <f t="shared" si="37"/>
        <v>21.785</v>
      </c>
      <c r="H97" s="1"/>
      <c r="I97" s="1" t="s">
        <v>14</v>
      </c>
      <c r="J97" s="1">
        <v>2.5354000000000001</v>
      </c>
      <c r="K97" s="1">
        <f t="shared" si="38"/>
        <v>25.353999999999999</v>
      </c>
      <c r="L97" s="1"/>
      <c r="X97" s="1"/>
      <c r="Y97" s="1"/>
    </row>
    <row r="98" spans="1:25">
      <c r="A98" t="s">
        <v>15</v>
      </c>
      <c r="B98" s="1">
        <v>3.4611000000000001</v>
      </c>
      <c r="C98" s="1">
        <f t="shared" si="36"/>
        <v>34.611000000000004</v>
      </c>
      <c r="D98" s="1"/>
      <c r="E98" s="1" t="s">
        <v>15</v>
      </c>
      <c r="F98" s="1">
        <v>3.2858999999999998</v>
      </c>
      <c r="G98" s="1">
        <f t="shared" si="37"/>
        <v>32.858999999999995</v>
      </c>
      <c r="H98" s="1"/>
      <c r="I98" s="1" t="s">
        <v>15</v>
      </c>
      <c r="J98" s="1">
        <v>3.8089</v>
      </c>
      <c r="K98" s="1">
        <f t="shared" si="38"/>
        <v>38.088999999999999</v>
      </c>
      <c r="L98" s="1"/>
    </row>
    <row r="99" spans="1:25">
      <c r="A99" t="s">
        <v>16</v>
      </c>
      <c r="B99" s="1">
        <v>3.4790999999999999</v>
      </c>
      <c r="C99" s="1">
        <f t="shared" si="36"/>
        <v>34.790999999999997</v>
      </c>
      <c r="D99" s="1"/>
      <c r="E99" s="1" t="s">
        <v>16</v>
      </c>
      <c r="F99" s="1">
        <v>3.4350999999999998</v>
      </c>
      <c r="G99" s="1">
        <f t="shared" si="37"/>
        <v>34.350999999999999</v>
      </c>
      <c r="H99" s="1"/>
      <c r="I99" s="1" t="s">
        <v>16</v>
      </c>
      <c r="J99" s="1">
        <v>3.5175999999999998</v>
      </c>
      <c r="K99" s="1">
        <f t="shared" si="38"/>
        <v>35.176000000000002</v>
      </c>
      <c r="L99" s="1"/>
    </row>
    <row r="100" spans="1:25">
      <c r="A100" t="s">
        <v>17</v>
      </c>
      <c r="B100" s="1">
        <v>3.3908999999999998</v>
      </c>
      <c r="C100" s="1">
        <f t="shared" si="36"/>
        <v>33.908999999999999</v>
      </c>
      <c r="D100" s="1"/>
      <c r="E100" s="1" t="s">
        <v>17</v>
      </c>
      <c r="F100" s="1">
        <v>2.9977999999999998</v>
      </c>
      <c r="G100" s="1">
        <f t="shared" si="37"/>
        <v>29.977999999999998</v>
      </c>
      <c r="H100" s="1"/>
      <c r="I100" s="1" t="s">
        <v>17</v>
      </c>
      <c r="J100" s="1">
        <v>2.8163999999999998</v>
      </c>
      <c r="K100" s="1">
        <f t="shared" si="38"/>
        <v>28.163999999999998</v>
      </c>
      <c r="L100" s="1"/>
    </row>
    <row r="101" spans="1:25">
      <c r="A101" t="s">
        <v>18</v>
      </c>
      <c r="B101" s="1">
        <v>5.5129999999999999</v>
      </c>
      <c r="C101" s="1">
        <f t="shared" si="36"/>
        <v>55.129999999999995</v>
      </c>
      <c r="D101" s="1"/>
      <c r="E101" s="1" t="s">
        <v>18</v>
      </c>
      <c r="F101" s="1">
        <v>4.9558</v>
      </c>
      <c r="G101" s="1">
        <f t="shared" si="37"/>
        <v>49.558</v>
      </c>
      <c r="H101" s="1"/>
      <c r="I101" s="1" t="s">
        <v>18</v>
      </c>
      <c r="J101" s="1">
        <v>5.1460999999999997</v>
      </c>
      <c r="K101" s="1">
        <f t="shared" si="38"/>
        <v>51.460999999999999</v>
      </c>
      <c r="L101" s="1"/>
    </row>
    <row r="102" spans="1:25">
      <c r="A102" t="s">
        <v>19</v>
      </c>
      <c r="B102" s="1">
        <v>5.0906000000000002</v>
      </c>
      <c r="C102" s="1">
        <f t="shared" si="36"/>
        <v>50.906000000000006</v>
      </c>
      <c r="D102" s="1"/>
      <c r="E102" s="1" t="s">
        <v>19</v>
      </c>
      <c r="F102" s="1">
        <v>5.3003</v>
      </c>
      <c r="G102" s="1">
        <f t="shared" si="37"/>
        <v>53.003</v>
      </c>
      <c r="H102" s="1"/>
      <c r="I102" s="1" t="s">
        <v>19</v>
      </c>
      <c r="J102" s="1">
        <v>5.6448</v>
      </c>
      <c r="K102" s="1">
        <f t="shared" si="38"/>
        <v>56.448</v>
      </c>
      <c r="L102" s="1"/>
    </row>
    <row r="103" spans="1:25">
      <c r="A103" t="s">
        <v>20</v>
      </c>
      <c r="B103" s="1">
        <v>5.1783999999999999</v>
      </c>
      <c r="C103" s="1">
        <f t="shared" si="36"/>
        <v>51.783999999999999</v>
      </c>
      <c r="D103" s="1"/>
      <c r="E103" s="1" t="s">
        <v>20</v>
      </c>
      <c r="F103" s="1">
        <v>5.2622</v>
      </c>
      <c r="G103" s="1">
        <f t="shared" si="37"/>
        <v>52.622</v>
      </c>
      <c r="H103" s="1"/>
      <c r="I103" s="1" t="s">
        <v>20</v>
      </c>
      <c r="J103" s="1">
        <v>5.3677999999999999</v>
      </c>
      <c r="K103" s="1">
        <f t="shared" si="38"/>
        <v>53.677999999999997</v>
      </c>
      <c r="L103" s="1"/>
    </row>
    <row r="104" spans="1:25">
      <c r="A104" t="s">
        <v>36</v>
      </c>
      <c r="B104" s="1">
        <v>2.6042999999999998</v>
      </c>
      <c r="C104" s="1">
        <f t="shared" ref="C104:C106" si="39">B104*5*2</f>
        <v>26.042999999999999</v>
      </c>
      <c r="D104" s="1"/>
      <c r="E104" s="1"/>
      <c r="F104" s="1"/>
      <c r="G104" s="1"/>
      <c r="H104" s="1"/>
      <c r="I104" s="1"/>
      <c r="J104" s="1"/>
      <c r="P104" s="1"/>
      <c r="Q104" s="1"/>
    </row>
    <row r="105" spans="1:25">
      <c r="A105" t="s">
        <v>37</v>
      </c>
      <c r="B105" s="1">
        <v>4.5613999999999999</v>
      </c>
      <c r="C105" s="1">
        <f t="shared" si="39"/>
        <v>45.613999999999997</v>
      </c>
      <c r="D105" s="1"/>
      <c r="P105" s="1"/>
      <c r="Q105" s="1"/>
      <c r="R105" s="6" t="s">
        <v>53</v>
      </c>
      <c r="S105" t="s">
        <v>43</v>
      </c>
      <c r="U105" t="s">
        <v>44</v>
      </c>
    </row>
    <row r="106" spans="1:25">
      <c r="A106" t="s">
        <v>38</v>
      </c>
      <c r="B106" s="1">
        <v>6.7836999999999996</v>
      </c>
      <c r="C106" s="1">
        <f t="shared" si="39"/>
        <v>67.836999999999989</v>
      </c>
      <c r="D106" s="1"/>
      <c r="P106" s="1"/>
      <c r="Q106" s="1"/>
      <c r="R106" s="6"/>
      <c r="S106" s="4" t="s">
        <v>45</v>
      </c>
      <c r="T106" s="4" t="s">
        <v>46</v>
      </c>
      <c r="U106" s="4" t="s">
        <v>45</v>
      </c>
      <c r="V106" s="4" t="s">
        <v>46</v>
      </c>
    </row>
    <row r="107" spans="1:25">
      <c r="C107" s="1"/>
      <c r="D107" s="1"/>
      <c r="E107" s="1"/>
      <c r="F107" s="1"/>
      <c r="G107" s="1"/>
      <c r="H107" s="1"/>
      <c r="I107" s="1"/>
      <c r="P107" s="1"/>
      <c r="Q107" s="1"/>
      <c r="R107" s="4" t="s">
        <v>12</v>
      </c>
      <c r="S107" s="4">
        <v>26.04</v>
      </c>
      <c r="T107" s="4">
        <v>25.13</v>
      </c>
      <c r="U107" s="4">
        <v>46.03</v>
      </c>
      <c r="V107" s="4">
        <v>34.86</v>
      </c>
    </row>
    <row r="108" spans="1:25">
      <c r="P108" s="1"/>
      <c r="Q108" s="1"/>
      <c r="R108" s="4" t="s">
        <v>13</v>
      </c>
      <c r="S108" s="4">
        <v>26.04</v>
      </c>
      <c r="T108" s="4">
        <v>24.78</v>
      </c>
      <c r="U108" s="4">
        <v>46.03</v>
      </c>
      <c r="V108" s="4">
        <v>36.06</v>
      </c>
    </row>
    <row r="109" spans="1:25">
      <c r="A109" s="7" t="s">
        <v>54</v>
      </c>
      <c r="B109" t="s">
        <v>43</v>
      </c>
      <c r="D109" t="s">
        <v>44</v>
      </c>
      <c r="R109" s="4" t="s">
        <v>14</v>
      </c>
      <c r="S109" s="4">
        <v>26.04</v>
      </c>
      <c r="T109" s="4">
        <v>25.35</v>
      </c>
      <c r="U109" s="4">
        <v>46.03</v>
      </c>
      <c r="V109" s="4">
        <v>34.51</v>
      </c>
    </row>
    <row r="110" spans="1:25">
      <c r="A110" s="7"/>
      <c r="B110" s="4" t="s">
        <v>45</v>
      </c>
      <c r="C110" s="4" t="s">
        <v>46</v>
      </c>
      <c r="D110" s="4" t="s">
        <v>45</v>
      </c>
      <c r="E110" s="4" t="s">
        <v>46</v>
      </c>
      <c r="R110" s="4" t="s">
        <v>15</v>
      </c>
      <c r="S110" s="4">
        <v>45.61</v>
      </c>
      <c r="T110" s="4">
        <v>38.090000000000003</v>
      </c>
      <c r="U110" s="4">
        <v>58.17</v>
      </c>
      <c r="V110" s="4">
        <v>46.3</v>
      </c>
    </row>
    <row r="111" spans="1:25">
      <c r="A111" s="4" t="s">
        <v>12</v>
      </c>
      <c r="B111" s="4">
        <v>26.04</v>
      </c>
      <c r="C111" s="4">
        <v>24.87</v>
      </c>
      <c r="D111" s="4">
        <v>46.03</v>
      </c>
      <c r="E111" s="4">
        <v>34.479999999999997</v>
      </c>
      <c r="I111" s="1"/>
      <c r="J111" s="1"/>
      <c r="K111" s="1"/>
      <c r="L111" s="1"/>
      <c r="M111" s="1"/>
      <c r="R111" s="4" t="s">
        <v>16</v>
      </c>
      <c r="S111" s="4">
        <v>45.61</v>
      </c>
      <c r="T111" s="4">
        <v>35.18</v>
      </c>
      <c r="U111" s="4">
        <v>58.17</v>
      </c>
      <c r="V111" s="4">
        <v>47.98</v>
      </c>
    </row>
    <row r="112" spans="1:25">
      <c r="A112" s="4" t="s">
        <v>13</v>
      </c>
      <c r="B112" s="4">
        <v>26.04</v>
      </c>
      <c r="C112" s="4">
        <v>23.82</v>
      </c>
      <c r="D112" s="4">
        <v>46.03</v>
      </c>
      <c r="E112" s="4">
        <v>35.15</v>
      </c>
      <c r="I112" s="1"/>
      <c r="J112" s="1"/>
      <c r="K112" s="1"/>
      <c r="L112" s="1"/>
      <c r="M112" s="1"/>
      <c r="R112" s="4" t="s">
        <v>17</v>
      </c>
      <c r="S112" s="4">
        <v>45.61</v>
      </c>
      <c r="T112" s="4">
        <v>28.16</v>
      </c>
      <c r="U112" s="4">
        <v>58.17</v>
      </c>
      <c r="V112" s="4">
        <v>48.68</v>
      </c>
    </row>
    <row r="113" spans="1:27">
      <c r="A113" s="4" t="s">
        <v>14</v>
      </c>
      <c r="B113" s="4">
        <v>26.04</v>
      </c>
      <c r="C113" s="4">
        <v>21.17</v>
      </c>
      <c r="D113" s="4">
        <v>46.03</v>
      </c>
      <c r="E113">
        <v>36.11</v>
      </c>
      <c r="I113" s="1"/>
      <c r="J113" s="1"/>
      <c r="K113" s="1"/>
      <c r="L113" s="1"/>
      <c r="M113" s="1"/>
      <c r="R113" s="4" t="s">
        <v>18</v>
      </c>
      <c r="S113" s="4">
        <v>67.84</v>
      </c>
      <c r="T113" s="4">
        <v>51.46</v>
      </c>
      <c r="U113" s="4">
        <v>80.95</v>
      </c>
      <c r="V113" s="4">
        <v>77.430000000000007</v>
      </c>
    </row>
    <row r="114" spans="1:27">
      <c r="A114" s="4" t="s">
        <v>15</v>
      </c>
      <c r="B114" s="4">
        <v>45.61</v>
      </c>
      <c r="C114" s="4">
        <v>34.61</v>
      </c>
      <c r="D114" s="4">
        <v>58.17</v>
      </c>
      <c r="E114" s="4">
        <v>46.04</v>
      </c>
      <c r="R114" s="4" t="s">
        <v>19</v>
      </c>
      <c r="S114" s="4">
        <v>67.84</v>
      </c>
      <c r="T114" s="4">
        <v>56.45</v>
      </c>
      <c r="U114" s="4">
        <v>80.95</v>
      </c>
      <c r="V114" s="4">
        <v>73.11</v>
      </c>
    </row>
    <row r="115" spans="1:27">
      <c r="A115" s="4" t="s">
        <v>16</v>
      </c>
      <c r="B115" s="4">
        <v>45.61</v>
      </c>
      <c r="C115" s="4">
        <v>34.79</v>
      </c>
      <c r="D115" s="4">
        <v>58.17</v>
      </c>
      <c r="E115" s="4">
        <v>44.34</v>
      </c>
      <c r="R115" s="4" t="s">
        <v>20</v>
      </c>
      <c r="S115" s="4">
        <v>67.84</v>
      </c>
      <c r="T115" s="4">
        <v>53.68</v>
      </c>
      <c r="U115" s="4">
        <v>80.95</v>
      </c>
      <c r="V115" s="4">
        <v>72.75</v>
      </c>
    </row>
    <row r="116" spans="1:27">
      <c r="A116" s="4" t="s">
        <v>17</v>
      </c>
      <c r="B116" s="4">
        <v>45.61</v>
      </c>
      <c r="C116" s="4">
        <v>33.909999999999997</v>
      </c>
      <c r="D116" s="4">
        <v>58.17</v>
      </c>
      <c r="E116" s="4">
        <v>50.27</v>
      </c>
    </row>
    <row r="117" spans="1:27">
      <c r="A117" s="4" t="s">
        <v>18</v>
      </c>
      <c r="B117" s="4">
        <v>67.84</v>
      </c>
      <c r="C117" s="4">
        <v>55.13</v>
      </c>
      <c r="D117" s="4">
        <v>80.95</v>
      </c>
      <c r="E117" s="4">
        <v>76.86</v>
      </c>
    </row>
    <row r="118" spans="1:27">
      <c r="A118" s="4" t="s">
        <v>19</v>
      </c>
      <c r="B118" s="4">
        <v>67.84</v>
      </c>
      <c r="C118" s="4">
        <v>50.91</v>
      </c>
      <c r="D118" s="4">
        <v>80.95</v>
      </c>
      <c r="E118" s="4">
        <v>74.19</v>
      </c>
      <c r="Z118">
        <v>-9.6999999999999993</v>
      </c>
      <c r="AA118" s="5">
        <f>Z118/Z121</f>
        <v>0.32770270270270269</v>
      </c>
    </row>
    <row r="119" spans="1:27">
      <c r="A119" s="4" t="s">
        <v>20</v>
      </c>
      <c r="B119" s="4">
        <v>67.84</v>
      </c>
      <c r="C119" s="4">
        <v>51.78</v>
      </c>
      <c r="D119" s="4">
        <v>80.95</v>
      </c>
      <c r="E119" s="4">
        <v>70.25</v>
      </c>
      <c r="Z119">
        <v>-11</v>
      </c>
      <c r="AA119" s="5">
        <f>Z119/Z121</f>
        <v>0.3716216216216216</v>
      </c>
    </row>
    <row r="120" spans="1:27">
      <c r="Z120">
        <v>-8.9</v>
      </c>
      <c r="AA120" s="5">
        <f>Z120/Z121</f>
        <v>0.30067567567567566</v>
      </c>
    </row>
    <row r="121" spans="1:27">
      <c r="Z121">
        <f>SUM(Z118:Z120)</f>
        <v>-29.6</v>
      </c>
    </row>
    <row r="123" spans="1:27">
      <c r="Z123">
        <v>-9.76</v>
      </c>
      <c r="AA123" s="5">
        <f>Z123/Z126</f>
        <v>0.29701765063907487</v>
      </c>
    </row>
    <row r="124" spans="1:27">
      <c r="Z124">
        <v>-13.8</v>
      </c>
      <c r="AA124" s="5">
        <f>Z124/Z126</f>
        <v>0.41996348143639689</v>
      </c>
    </row>
    <row r="125" spans="1:27">
      <c r="Z125">
        <v>-9.3000000000000007</v>
      </c>
      <c r="AA125" s="5">
        <f>Z125/Z126</f>
        <v>0.28301886792452835</v>
      </c>
    </row>
    <row r="126" spans="1:27">
      <c r="Z126">
        <f>SUM(Z123:Z125)</f>
        <v>-32.86</v>
      </c>
    </row>
    <row r="138" spans="1:21">
      <c r="A138" t="s">
        <v>0</v>
      </c>
      <c r="B138" t="s">
        <v>21</v>
      </c>
      <c r="E138" t="s">
        <v>24</v>
      </c>
      <c r="H138" t="s">
        <v>0</v>
      </c>
      <c r="I138" t="s">
        <v>21</v>
      </c>
      <c r="L138" t="s">
        <v>24</v>
      </c>
      <c r="O138" t="s">
        <v>0</v>
      </c>
      <c r="P138" t="s">
        <v>21</v>
      </c>
      <c r="S138" t="s">
        <v>24</v>
      </c>
    </row>
    <row r="139" spans="1:21">
      <c r="A139" t="s">
        <v>5</v>
      </c>
      <c r="B139" t="s">
        <v>22</v>
      </c>
      <c r="C139" t="s">
        <v>23</v>
      </c>
      <c r="D139" s="2" t="s">
        <v>49</v>
      </c>
      <c r="E139" t="s">
        <v>22</v>
      </c>
      <c r="F139" t="s">
        <v>23</v>
      </c>
      <c r="G139" s="2" t="s">
        <v>50</v>
      </c>
      <c r="H139" t="s">
        <v>4</v>
      </c>
      <c r="I139" t="s">
        <v>22</v>
      </c>
      <c r="J139" t="s">
        <v>23</v>
      </c>
      <c r="K139" s="2" t="s">
        <v>49</v>
      </c>
      <c r="L139" t="s">
        <v>22</v>
      </c>
      <c r="M139" t="s">
        <v>23</v>
      </c>
      <c r="N139" s="2" t="s">
        <v>50</v>
      </c>
      <c r="O139" t="s">
        <v>6</v>
      </c>
      <c r="P139" t="s">
        <v>22</v>
      </c>
      <c r="Q139" t="s">
        <v>23</v>
      </c>
      <c r="R139" s="2" t="s">
        <v>49</v>
      </c>
      <c r="S139" t="s">
        <v>22</v>
      </c>
      <c r="T139" t="s">
        <v>23</v>
      </c>
      <c r="U139" s="2" t="s">
        <v>50</v>
      </c>
    </row>
    <row r="140" spans="1:21">
      <c r="A140" t="s">
        <v>12</v>
      </c>
      <c r="B140">
        <v>0.32</v>
      </c>
      <c r="C140">
        <v>0.91</v>
      </c>
      <c r="D140">
        <f>SUM(B140:C140)</f>
        <v>1.23</v>
      </c>
      <c r="E140">
        <v>0.04</v>
      </c>
      <c r="F140">
        <v>0.11</v>
      </c>
      <c r="G140">
        <f>SUM(E140:F140)</f>
        <v>0.15</v>
      </c>
      <c r="H140" t="s">
        <v>12</v>
      </c>
      <c r="I140">
        <v>1.22</v>
      </c>
      <c r="J140">
        <v>3.8</v>
      </c>
      <c r="K140">
        <f>SUM(I140:J140)</f>
        <v>5.0199999999999996</v>
      </c>
      <c r="L140">
        <v>0.11</v>
      </c>
      <c r="M140">
        <v>0.41</v>
      </c>
      <c r="N140">
        <f>SUM(L140:M140)</f>
        <v>0.52</v>
      </c>
      <c r="O140" t="s">
        <v>12</v>
      </c>
      <c r="P140">
        <v>0.08</v>
      </c>
      <c r="Q140">
        <v>0.25</v>
      </c>
      <c r="R140">
        <f>SUM(P140:Q140)</f>
        <v>0.33</v>
      </c>
      <c r="S140">
        <v>0.03</v>
      </c>
      <c r="T140">
        <v>0.06</v>
      </c>
      <c r="U140">
        <v>0.09</v>
      </c>
    </row>
    <row r="141" spans="1:21">
      <c r="A141" t="s">
        <v>13</v>
      </c>
      <c r="B141">
        <v>0.24</v>
      </c>
      <c r="C141">
        <v>0.75</v>
      </c>
      <c r="D141">
        <f t="shared" ref="D141:D148" si="40">SUM(B141:C141)</f>
        <v>0.99</v>
      </c>
      <c r="E141">
        <v>0.04</v>
      </c>
      <c r="F141">
        <v>0.1</v>
      </c>
      <c r="G141">
        <f t="shared" ref="G141:G148" si="41">SUM(E141:F141)</f>
        <v>0.14000000000000001</v>
      </c>
      <c r="H141" t="s">
        <v>13</v>
      </c>
      <c r="I141">
        <v>1.86</v>
      </c>
      <c r="J141">
        <v>4.38</v>
      </c>
      <c r="K141">
        <f t="shared" ref="K141:K148" si="42">SUM(I141:J141)</f>
        <v>6.24</v>
      </c>
      <c r="L141">
        <v>0.27</v>
      </c>
      <c r="M141">
        <v>0.57999999999999996</v>
      </c>
      <c r="N141">
        <f t="shared" ref="N141:N148" si="43">SUM(L141:M141)</f>
        <v>0.85</v>
      </c>
      <c r="O141" t="s">
        <v>13</v>
      </c>
      <c r="P141">
        <v>0.04</v>
      </c>
      <c r="Q141">
        <v>0.4</v>
      </c>
      <c r="R141">
        <f t="shared" ref="R141:R148" si="44">SUM(P141:Q141)</f>
        <v>0.44</v>
      </c>
      <c r="S141">
        <v>0.03</v>
      </c>
      <c r="T141">
        <v>0.06</v>
      </c>
      <c r="U141">
        <v>0.09</v>
      </c>
    </row>
    <row r="142" spans="1:21">
      <c r="A142" t="s">
        <v>14</v>
      </c>
      <c r="B142">
        <v>0.21</v>
      </c>
      <c r="C142">
        <v>0.67</v>
      </c>
      <c r="D142">
        <f t="shared" si="40"/>
        <v>0.88</v>
      </c>
      <c r="E142">
        <v>0.04</v>
      </c>
      <c r="F142">
        <v>0.09</v>
      </c>
      <c r="G142">
        <f t="shared" si="41"/>
        <v>0.13</v>
      </c>
      <c r="H142" t="s">
        <v>14</v>
      </c>
      <c r="I142">
        <v>1.84</v>
      </c>
      <c r="J142">
        <v>3.41</v>
      </c>
      <c r="K142">
        <f t="shared" si="42"/>
        <v>5.25</v>
      </c>
      <c r="L142">
        <v>0.16</v>
      </c>
      <c r="M142">
        <v>0.39</v>
      </c>
      <c r="N142">
        <f t="shared" si="43"/>
        <v>0.55000000000000004</v>
      </c>
      <c r="O142" t="s">
        <v>14</v>
      </c>
      <c r="P142">
        <v>7.0000000000000007E-2</v>
      </c>
      <c r="Q142">
        <v>0.24</v>
      </c>
      <c r="R142">
        <f t="shared" si="44"/>
        <v>0.31</v>
      </c>
      <c r="S142">
        <v>0.03</v>
      </c>
      <c r="T142">
        <v>0.06</v>
      </c>
      <c r="U142">
        <v>0.09</v>
      </c>
    </row>
    <row r="143" spans="1:21">
      <c r="A143" t="s">
        <v>15</v>
      </c>
      <c r="B143">
        <v>0.18</v>
      </c>
      <c r="C143">
        <v>0.37</v>
      </c>
      <c r="D143">
        <f t="shared" si="40"/>
        <v>0.55000000000000004</v>
      </c>
      <c r="E143">
        <v>0.03</v>
      </c>
      <c r="F143">
        <v>0.06</v>
      </c>
      <c r="G143">
        <f t="shared" si="41"/>
        <v>0.09</v>
      </c>
      <c r="H143" t="s">
        <v>15</v>
      </c>
      <c r="I143">
        <v>0.73</v>
      </c>
      <c r="J143">
        <v>2.5499999999999998</v>
      </c>
      <c r="K143">
        <f t="shared" si="42"/>
        <v>3.28</v>
      </c>
      <c r="L143">
        <v>7.0000000000000007E-2</v>
      </c>
      <c r="M143">
        <v>0.31</v>
      </c>
      <c r="N143">
        <f t="shared" si="43"/>
        <v>0.38</v>
      </c>
      <c r="O143" t="s">
        <v>15</v>
      </c>
      <c r="P143">
        <v>0.05</v>
      </c>
      <c r="Q143">
        <v>0.1</v>
      </c>
      <c r="R143">
        <f t="shared" si="44"/>
        <v>0.15000000000000002</v>
      </c>
      <c r="S143">
        <v>0.03</v>
      </c>
      <c r="T143">
        <v>0.04</v>
      </c>
      <c r="U143">
        <f t="shared" ref="U143:U148" si="45">SUM(S143:T143)</f>
        <v>7.0000000000000007E-2</v>
      </c>
    </row>
    <row r="144" spans="1:21">
      <c r="A144" t="s">
        <v>16</v>
      </c>
      <c r="B144">
        <v>0.18</v>
      </c>
      <c r="C144">
        <v>0.46</v>
      </c>
      <c r="D144">
        <f t="shared" si="40"/>
        <v>0.64</v>
      </c>
      <c r="E144">
        <v>0.03</v>
      </c>
      <c r="F144">
        <v>7.0000000000000007E-2</v>
      </c>
      <c r="G144">
        <f t="shared" si="41"/>
        <v>0.1</v>
      </c>
      <c r="H144" t="s">
        <v>16</v>
      </c>
      <c r="I144">
        <v>1.05</v>
      </c>
      <c r="J144">
        <v>2.73</v>
      </c>
      <c r="K144">
        <f t="shared" si="42"/>
        <v>3.7800000000000002</v>
      </c>
      <c r="L144">
        <v>0.17</v>
      </c>
      <c r="M144">
        <v>0.28999999999999998</v>
      </c>
      <c r="N144">
        <f t="shared" si="43"/>
        <v>0.45999999999999996</v>
      </c>
      <c r="O144" t="s">
        <v>16</v>
      </c>
      <c r="P144">
        <v>0.09</v>
      </c>
      <c r="Q144">
        <v>0.09</v>
      </c>
      <c r="R144">
        <f t="shared" si="44"/>
        <v>0.18</v>
      </c>
      <c r="S144">
        <v>0.03</v>
      </c>
      <c r="T144">
        <v>0.04</v>
      </c>
      <c r="U144">
        <f t="shared" si="45"/>
        <v>7.0000000000000007E-2</v>
      </c>
    </row>
    <row r="145" spans="1:21">
      <c r="A145" t="s">
        <v>17</v>
      </c>
      <c r="B145">
        <v>0.3</v>
      </c>
      <c r="C145">
        <v>0.52</v>
      </c>
      <c r="D145">
        <f t="shared" si="40"/>
        <v>0.82000000000000006</v>
      </c>
      <c r="E145">
        <v>0.03</v>
      </c>
      <c r="F145">
        <v>0.08</v>
      </c>
      <c r="G145">
        <f t="shared" si="41"/>
        <v>0.11</v>
      </c>
      <c r="H145" t="s">
        <v>17</v>
      </c>
      <c r="I145">
        <v>1.07</v>
      </c>
      <c r="J145">
        <v>3.2</v>
      </c>
      <c r="K145">
        <f t="shared" si="42"/>
        <v>4.2700000000000005</v>
      </c>
      <c r="L145">
        <v>0.08</v>
      </c>
      <c r="M145">
        <v>0.39</v>
      </c>
      <c r="N145">
        <f t="shared" si="43"/>
        <v>0.47000000000000003</v>
      </c>
      <c r="O145" t="s">
        <v>17</v>
      </c>
      <c r="P145">
        <v>0.03</v>
      </c>
      <c r="Q145">
        <v>0.06</v>
      </c>
      <c r="R145">
        <f t="shared" si="44"/>
        <v>0.09</v>
      </c>
      <c r="S145">
        <v>0.03</v>
      </c>
      <c r="T145">
        <v>0.04</v>
      </c>
      <c r="U145">
        <f t="shared" si="45"/>
        <v>7.0000000000000007E-2</v>
      </c>
    </row>
    <row r="146" spans="1:21">
      <c r="A146" t="s">
        <v>18</v>
      </c>
      <c r="B146">
        <v>0.08</v>
      </c>
      <c r="C146">
        <v>0.2</v>
      </c>
      <c r="D146">
        <f t="shared" si="40"/>
        <v>0.28000000000000003</v>
      </c>
      <c r="E146">
        <v>0.03</v>
      </c>
      <c r="F146">
        <v>0.05</v>
      </c>
      <c r="G146">
        <f t="shared" si="41"/>
        <v>0.08</v>
      </c>
      <c r="H146" t="s">
        <v>18</v>
      </c>
      <c r="I146">
        <v>0.68</v>
      </c>
      <c r="J146">
        <v>2.5099999999999998</v>
      </c>
      <c r="K146">
        <f t="shared" si="42"/>
        <v>3.19</v>
      </c>
      <c r="L146">
        <v>0.06</v>
      </c>
      <c r="M146">
        <v>0.22</v>
      </c>
      <c r="N146">
        <f t="shared" si="43"/>
        <v>0.28000000000000003</v>
      </c>
      <c r="O146" t="s">
        <v>18</v>
      </c>
      <c r="P146">
        <v>0</v>
      </c>
      <c r="Q146">
        <v>0</v>
      </c>
      <c r="R146">
        <f t="shared" si="44"/>
        <v>0</v>
      </c>
      <c r="S146">
        <v>0</v>
      </c>
      <c r="T146">
        <v>0</v>
      </c>
      <c r="U146">
        <f t="shared" si="45"/>
        <v>0</v>
      </c>
    </row>
    <row r="147" spans="1:21">
      <c r="A147" t="s">
        <v>19</v>
      </c>
      <c r="B147">
        <v>0.15</v>
      </c>
      <c r="C147">
        <v>0.33</v>
      </c>
      <c r="D147">
        <f t="shared" si="40"/>
        <v>0.48</v>
      </c>
      <c r="E147">
        <v>0.03</v>
      </c>
      <c r="F147">
        <v>7.0000000000000007E-2</v>
      </c>
      <c r="G147">
        <f t="shared" si="41"/>
        <v>0.1</v>
      </c>
      <c r="H147" t="s">
        <v>19</v>
      </c>
      <c r="I147">
        <v>0.7</v>
      </c>
      <c r="J147">
        <v>2.5299999999999998</v>
      </c>
      <c r="K147">
        <f t="shared" si="42"/>
        <v>3.2299999999999995</v>
      </c>
      <c r="L147">
        <v>0.08</v>
      </c>
      <c r="M147">
        <v>0.28999999999999998</v>
      </c>
      <c r="N147">
        <f t="shared" si="43"/>
        <v>0.37</v>
      </c>
      <c r="O147" t="s">
        <v>19</v>
      </c>
      <c r="P147">
        <v>0</v>
      </c>
      <c r="Q147">
        <v>0</v>
      </c>
      <c r="R147">
        <f t="shared" si="44"/>
        <v>0</v>
      </c>
      <c r="S147">
        <v>0</v>
      </c>
      <c r="T147">
        <v>0</v>
      </c>
      <c r="U147">
        <f t="shared" si="45"/>
        <v>0</v>
      </c>
    </row>
    <row r="148" spans="1:21">
      <c r="A148" t="s">
        <v>20</v>
      </c>
      <c r="B148">
        <v>0.11</v>
      </c>
      <c r="C148">
        <v>0.16</v>
      </c>
      <c r="D148">
        <f t="shared" si="40"/>
        <v>0.27</v>
      </c>
      <c r="E148">
        <v>0.03</v>
      </c>
      <c r="F148">
        <v>0.05</v>
      </c>
      <c r="G148">
        <f t="shared" si="41"/>
        <v>0.08</v>
      </c>
      <c r="H148" t="s">
        <v>20</v>
      </c>
      <c r="I148">
        <v>0.91</v>
      </c>
      <c r="J148">
        <v>1.79</v>
      </c>
      <c r="K148">
        <f t="shared" si="42"/>
        <v>2.7</v>
      </c>
      <c r="L148">
        <v>7.0000000000000007E-2</v>
      </c>
      <c r="M148">
        <v>0.2</v>
      </c>
      <c r="N148">
        <f t="shared" si="43"/>
        <v>0.27</v>
      </c>
      <c r="O148" t="s">
        <v>20</v>
      </c>
      <c r="P148">
        <v>0</v>
      </c>
      <c r="Q148">
        <v>0</v>
      </c>
      <c r="R148">
        <f t="shared" si="44"/>
        <v>0</v>
      </c>
      <c r="S148">
        <v>0</v>
      </c>
      <c r="T148">
        <v>0</v>
      </c>
      <c r="U148">
        <f t="shared" si="45"/>
        <v>0</v>
      </c>
    </row>
    <row r="152" spans="1:21">
      <c r="F152" t="s">
        <v>69</v>
      </c>
    </row>
    <row r="153" spans="1:21">
      <c r="A153" t="s">
        <v>5</v>
      </c>
      <c r="B153" t="s">
        <v>67</v>
      </c>
      <c r="C153" t="s">
        <v>68</v>
      </c>
      <c r="D153" t="s">
        <v>70</v>
      </c>
      <c r="E153" t="s">
        <v>52</v>
      </c>
      <c r="F153" t="s">
        <v>67</v>
      </c>
      <c r="G153" t="s">
        <v>68</v>
      </c>
      <c r="H153" t="s">
        <v>70</v>
      </c>
      <c r="I153" t="s">
        <v>53</v>
      </c>
      <c r="J153" t="s">
        <v>67</v>
      </c>
      <c r="K153" t="s">
        <v>68</v>
      </c>
      <c r="L153" t="s">
        <v>70</v>
      </c>
    </row>
    <row r="154" spans="1:21">
      <c r="A154" t="s">
        <v>1</v>
      </c>
      <c r="B154">
        <f>AVERAGE(E140:E142)</f>
        <v>0.04</v>
      </c>
      <c r="C154">
        <f>AVERAGE(F140:F142)</f>
        <v>0.10000000000000002</v>
      </c>
      <c r="D154">
        <f>C154/B154</f>
        <v>2.5000000000000004</v>
      </c>
      <c r="E154" t="s">
        <v>1</v>
      </c>
      <c r="F154">
        <f>AVERAGE(L140:L142)</f>
        <v>0.18000000000000002</v>
      </c>
      <c r="G154">
        <f>AVERAGE(M140:M142)</f>
        <v>0.45999999999999996</v>
      </c>
      <c r="H154">
        <f>G154/F154</f>
        <v>2.5555555555555549</v>
      </c>
      <c r="I154" t="s">
        <v>1</v>
      </c>
      <c r="J154">
        <f>AVERAGE(S140:S142)</f>
        <v>0.03</v>
      </c>
      <c r="K154">
        <f>AVERAGE(T140:T142)</f>
        <v>0.06</v>
      </c>
      <c r="L154">
        <f>K154/J154</f>
        <v>2</v>
      </c>
    </row>
    <row r="155" spans="1:21">
      <c r="A155" t="s">
        <v>2</v>
      </c>
      <c r="B155">
        <f>AVERAGE(E143:E145)</f>
        <v>0.03</v>
      </c>
      <c r="C155">
        <f>AVERAGE(F143:F145)</f>
        <v>7.0000000000000007E-2</v>
      </c>
      <c r="D155">
        <f>C155/B155</f>
        <v>2.3333333333333335</v>
      </c>
      <c r="E155" t="s">
        <v>2</v>
      </c>
      <c r="F155">
        <f>AVERAGE(L143:L145)</f>
        <v>0.10666666666666667</v>
      </c>
      <c r="G155">
        <f>AVERAGE(M143:M145)</f>
        <v>0.33</v>
      </c>
      <c r="H155">
        <f t="shared" ref="H155:H156" si="46">G155/F155</f>
        <v>3.09375</v>
      </c>
      <c r="I155" t="s">
        <v>2</v>
      </c>
      <c r="J155">
        <f>AVERAGE(S143:S145)</f>
        <v>0.03</v>
      </c>
      <c r="K155">
        <f>AVERAGE(T143:T145)</f>
        <v>0.04</v>
      </c>
      <c r="L155">
        <f t="shared" ref="L155:L156" si="47">K155/J155</f>
        <v>1.3333333333333335</v>
      </c>
    </row>
    <row r="156" spans="1:21">
      <c r="A156" t="s">
        <v>3</v>
      </c>
      <c r="B156">
        <f>AVERAGE(E146:E148)</f>
        <v>0.03</v>
      </c>
      <c r="C156">
        <f>AVERAGE(F146:F148)</f>
        <v>5.6666666666666671E-2</v>
      </c>
      <c r="D156">
        <f t="shared" ref="D156" si="48">C156/B156</f>
        <v>1.8888888888888891</v>
      </c>
      <c r="E156" t="s">
        <v>3</v>
      </c>
      <c r="F156">
        <f>AVERAGE(L146:L148)</f>
        <v>7.0000000000000007E-2</v>
      </c>
      <c r="G156">
        <f>AVERAGE(M146:M148)</f>
        <v>0.23666666666666666</v>
      </c>
      <c r="H156">
        <f t="shared" si="46"/>
        <v>3.3809523809523805</v>
      </c>
      <c r="I156" t="s">
        <v>3</v>
      </c>
      <c r="J156">
        <f>AVERAGEA(S146:S148)</f>
        <v>0</v>
      </c>
      <c r="K156">
        <f>AVERAGE(T146:T148)</f>
        <v>0</v>
      </c>
      <c r="L156" t="e">
        <f t="shared" si="47"/>
        <v>#DIV/0!</v>
      </c>
    </row>
    <row r="158" spans="1:21">
      <c r="A158" t="s">
        <v>72</v>
      </c>
      <c r="B158">
        <f>D154-D156</f>
        <v>0.61111111111111138</v>
      </c>
      <c r="C158">
        <f>B158/D154</f>
        <v>0.24444444444444452</v>
      </c>
      <c r="D158">
        <f>C158*100</f>
        <v>24.444444444444454</v>
      </c>
    </row>
    <row r="159" spans="1:21">
      <c r="A159" t="s">
        <v>73</v>
      </c>
      <c r="B159">
        <f>H156-H154</f>
        <v>0.82539682539682557</v>
      </c>
      <c r="C159">
        <f>B159/H154</f>
        <v>0.32298136645962749</v>
      </c>
      <c r="D159">
        <f>C159*100</f>
        <v>32.298136645962749</v>
      </c>
    </row>
    <row r="160" spans="1:21">
      <c r="A160" t="s">
        <v>71</v>
      </c>
      <c r="B160">
        <f>L154-0</f>
        <v>2</v>
      </c>
      <c r="C160">
        <f>B160/L154</f>
        <v>1</v>
      </c>
      <c r="D160">
        <f>C160*100</f>
        <v>100</v>
      </c>
    </row>
    <row r="161" spans="7:7">
      <c r="G161" s="5"/>
    </row>
  </sheetData>
  <mergeCells count="14">
    <mergeCell ref="R105:R106"/>
    <mergeCell ref="A109:A110"/>
    <mergeCell ref="N82:N83"/>
    <mergeCell ref="A13:Q13"/>
    <mergeCell ref="A1:T1"/>
    <mergeCell ref="A27:F27"/>
    <mergeCell ref="H27:M27"/>
    <mergeCell ref="O27:T27"/>
    <mergeCell ref="A93:L93"/>
    <mergeCell ref="A78:L78"/>
    <mergeCell ref="A41:B41"/>
    <mergeCell ref="D41:E41"/>
    <mergeCell ref="A53:K53"/>
    <mergeCell ref="A65:K65"/>
  </mergeCells>
  <pageMargins left="0.7" right="0.7" top="0.75" bottom="0.75" header="0.3" footer="0.3"/>
  <pageSetup paperSize="120" orientation="portrait" horizontalDpi="300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A2" sqref="A2"/>
    </sheetView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Sheet4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Gianluigi Silva Siregar</dc:creator>
  <cp:lastModifiedBy>M21</cp:lastModifiedBy>
  <dcterms:created xsi:type="dcterms:W3CDTF">2020-02-20T13:13:45Z</dcterms:created>
  <dcterms:modified xsi:type="dcterms:W3CDTF">2020-08-03T06:37:46Z</dcterms:modified>
</cp:coreProperties>
</file>